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5" activeTab="0"/>
  </bookViews>
  <sheets>
    <sheet name="1.Mérleg bevételek-kiadások" sheetId="1" r:id="rId1"/>
    <sheet name="2-1.Bev-Kiad.mérleg-mindössz." sheetId="2" r:id="rId2"/>
    <sheet name="2-2.Bev-Kiad.mérleg-Önk." sheetId="3" r:id="rId3"/>
    <sheet name="2-3.Bev-Kiad.mérleg-Phiv." sheetId="4" r:id="rId4"/>
    <sheet name="2-4.Bev-Kiad.mérleg-OKP." sheetId="5" r:id="rId5"/>
    <sheet name="2-5Bev.-Kiad.mérleg Gólyafészek" sheetId="6" r:id="rId6"/>
    <sheet name="3.Szakfeladatos" sheetId="7" r:id="rId7"/>
    <sheet name="Előirányzatfelh.terv" sheetId="8" r:id="rId8"/>
  </sheets>
  <definedNames>
    <definedName name="_xlnm.Print_Titles" localSheetId="0">'1.Mérleg bevételek-kiadások'!$A:$B</definedName>
    <definedName name="_xlnm.Print_Titles" localSheetId="6">('3.Szakfeladatos'!$A:$B,'3.Szakfeladatos'!$1:$3)</definedName>
    <definedName name="_xlnm.Print_Area" localSheetId="0">'1.Mérleg bevételek-kiadások'!$A$1:$S$127</definedName>
    <definedName name="_xlnm.Print_Area" localSheetId="6">'3.Szakfeladatos'!$A$1:$T$87</definedName>
    <definedName name="_xlnm.Print_Area" localSheetId="7">'Előirányzatfelh.terv'!$A$1:$N$49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07. űrlap 4,14,19,23. sor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26. sor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1. sor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11. sor</t>
        </r>
      </text>
    </comment>
    <comment ref="B2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12, 20-25. sorok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19. sor</t>
        </r>
      </text>
    </comment>
    <comment ref="D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PERGERTIMEA:
</t>
        </r>
        <r>
          <rPr>
            <sz val="8"/>
            <color indexed="8"/>
            <rFont val="Tahoma"/>
            <family val="2"/>
          </rPr>
          <t xml:space="preserve">jövdiff: 45525
szja helyben: 37203
gépjármű: 23790
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K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Q26" authorId="0">
      <text>
        <r>
          <rPr>
            <b/>
            <sz val="8"/>
            <color indexed="8"/>
            <rFont val="Tahoma"/>
            <family val="2"/>
          </rPr>
          <t xml:space="preserve">PERGERTIMEA:
</t>
        </r>
        <r>
          <rPr>
            <sz val="8"/>
            <color indexed="8"/>
            <rFont val="Tahoma"/>
            <family val="2"/>
          </rPr>
          <t xml:space="preserve">jövdiff: 45525
szja helyben: 37203
gépjármű: 23790
</t>
        </r>
      </text>
    </comment>
    <comment ref="R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12, 20-25. sorok</t>
        </r>
      </text>
    </comment>
    <comment ref="D3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H3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K3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R3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38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R38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D4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R43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13. sor</t>
        </r>
      </text>
    </comment>
    <comment ref="B76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10. sor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 xml:space="preserve">8 űrlap 15. sor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 xml:space="preserve">8 űrlap 15. sor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 xml:space="preserve">8 űrlap 15. sor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 xml:space="preserve">8 űrlap 15. sor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 xml:space="preserve">8 űrlap 15. sor
</t>
        </r>
      </text>
    </comment>
  </commentList>
</comments>
</file>

<file path=xl/sharedStrings.xml><?xml version="1.0" encoding="utf-8"?>
<sst xmlns="http://schemas.openxmlformats.org/spreadsheetml/2006/main" count="782" uniqueCount="451">
  <si>
    <t>BEVÉTELEK</t>
  </si>
  <si>
    <t>1/a. sz. melléklet a ../2012 (IX..) önkormányzati rendelettervezethez.</t>
  </si>
  <si>
    <t>1/a. sz. melléklet a 7/2012. (III.01.) önkormányzati rendelethez</t>
  </si>
  <si>
    <t>ezer Ft-ban</t>
  </si>
  <si>
    <t>sor-szám</t>
  </si>
  <si>
    <t>Jogcímek</t>
  </si>
  <si>
    <t>2012.évi eredeti ei. MINDÖSSZESEN</t>
  </si>
  <si>
    <t xml:space="preserve">2012.eredeti  ei. Önkormányzat összesen </t>
  </si>
  <si>
    <t xml:space="preserve">2012.eredeti  ei. Polgármesteri Hivatal összesen </t>
  </si>
  <si>
    <t xml:space="preserve">2012.eredeti  ei. Ősi Oktatási Központ összesen </t>
  </si>
  <si>
    <t>Ősi Oktatási Központon belül</t>
  </si>
  <si>
    <t>2012.évi módosított ei. MINDÖSSZESEN</t>
  </si>
  <si>
    <t xml:space="preserve">2012.módosított ei. Önkormányzat összesen </t>
  </si>
  <si>
    <t xml:space="preserve">2012.módosított ei. Polgármesteri Hivatal összesen </t>
  </si>
  <si>
    <t>2012.módosított ei. Gólyafészek Óvoda</t>
  </si>
  <si>
    <t>Gólyafészek Óvodán belül</t>
  </si>
  <si>
    <t xml:space="preserve">2012.módosított ei. Ősi Általános Iskola összesen </t>
  </si>
  <si>
    <t>Konyha</t>
  </si>
  <si>
    <t>Óvoda</t>
  </si>
  <si>
    <t>Iskola</t>
  </si>
  <si>
    <t>I. Müködési bevételek</t>
  </si>
  <si>
    <t>2</t>
  </si>
  <si>
    <t xml:space="preserve">    I/1. Közhatalmi bevételek</t>
  </si>
  <si>
    <t xml:space="preserve">    I/2. Intézményi müködési bevételek</t>
  </si>
  <si>
    <t>3.1</t>
  </si>
  <si>
    <t xml:space="preserve">             Egyéb saját működési bevétel:</t>
  </si>
  <si>
    <t>3.1.1</t>
  </si>
  <si>
    <t xml:space="preserve">                       Áru- és készletértékesítés bevétele</t>
  </si>
  <si>
    <t>3.1.2</t>
  </si>
  <si>
    <t xml:space="preserve">                       Szolgáltatások ellenértéke</t>
  </si>
  <si>
    <t>3.1.3</t>
  </si>
  <si>
    <t xml:space="preserve">                       Egyéb sajátos bevétel</t>
  </si>
  <si>
    <t>3.1.4</t>
  </si>
  <si>
    <t xml:space="preserve">                       Bérleti és lízingdíj bevételek</t>
  </si>
  <si>
    <t>3.1.5</t>
  </si>
  <si>
    <t xml:space="preserve">                       Intézményi ellátási díjak</t>
  </si>
  <si>
    <t>3.1.6</t>
  </si>
  <si>
    <t xml:space="preserve">                       Alkalmazottak térítése</t>
  </si>
  <si>
    <t>3.1.7</t>
  </si>
  <si>
    <t xml:space="preserve">                       Kötbér, egyéb kártérítés bevétele</t>
  </si>
  <si>
    <t>3.1.8</t>
  </si>
  <si>
    <t xml:space="preserve">                       Egyéb térítések bevétele</t>
  </si>
  <si>
    <t>3.2</t>
  </si>
  <si>
    <t xml:space="preserve">             Működési célú ÁFA-bevételek, visszatérülések</t>
  </si>
  <si>
    <t>3.3</t>
  </si>
  <si>
    <t xml:space="preserve">             Működési célú hozam- és kamatbevételek</t>
  </si>
  <si>
    <t xml:space="preserve">    I/3. Önkormányzatok sajátos müködési bevételei</t>
  </si>
  <si>
    <t>4.1</t>
  </si>
  <si>
    <t xml:space="preserve">             Illetékek</t>
  </si>
  <si>
    <t>4.2</t>
  </si>
  <si>
    <t xml:space="preserve">             Helyi adók</t>
  </si>
  <si>
    <t>4.2.1</t>
  </si>
  <si>
    <t xml:space="preserve">                       Magánszemélyek kommunális adója</t>
  </si>
  <si>
    <t>4.2.2</t>
  </si>
  <si>
    <t xml:space="preserve">                       Iparűzési adó</t>
  </si>
  <si>
    <t>4.3</t>
  </si>
  <si>
    <t xml:space="preserve">             Bírságok, pótlékok és egyéb sajátos bevételek </t>
  </si>
  <si>
    <t>4.4</t>
  </si>
  <si>
    <t xml:space="preserve">             Átengedett központi adók </t>
  </si>
  <si>
    <t>4.4.1</t>
  </si>
  <si>
    <t xml:space="preserve">                       SZJA helyben maradó részeIparűzési adó</t>
  </si>
  <si>
    <t>4.4.2</t>
  </si>
  <si>
    <t xml:space="preserve">                       Jövedelemkülönbség mérsékl.(átengedett SZJA)</t>
  </si>
  <si>
    <t>4.4.3</t>
  </si>
  <si>
    <t xml:space="preserve">                       Gépjárműadó</t>
  </si>
  <si>
    <t>4.5</t>
  </si>
  <si>
    <t xml:space="preserve">             Talajterhelési díj</t>
  </si>
  <si>
    <t>4.6</t>
  </si>
  <si>
    <t xml:space="preserve">             Egyéb sajátos bevételek</t>
  </si>
  <si>
    <t>5</t>
  </si>
  <si>
    <t>II. Támogatások</t>
  </si>
  <si>
    <t>5.1</t>
  </si>
  <si>
    <t xml:space="preserve"> Normativ hozzájárulások</t>
  </si>
  <si>
    <t>5.1.1</t>
  </si>
  <si>
    <t xml:space="preserve">             .- lakosságszámhoz kötött</t>
  </si>
  <si>
    <t>5.1.2</t>
  </si>
  <si>
    <t xml:space="preserve">             .- feladatmutatóhoz kötött</t>
  </si>
  <si>
    <t>5.2</t>
  </si>
  <si>
    <t>Központosított előirányzatok  (prémium évek tám., inform.fejl., bérpolitikai intézkedések)</t>
  </si>
  <si>
    <t>5.3</t>
  </si>
  <si>
    <t>Működésképtelen önkormányzatok támogatása  (ÖNHIKI)</t>
  </si>
  <si>
    <t>5.4</t>
  </si>
  <si>
    <t xml:space="preserve"> Normatív kötött felhasználású támogatások</t>
  </si>
  <si>
    <t>5.4.1</t>
  </si>
  <si>
    <t xml:space="preserve">             Kiegészítő támogatás egyes közoktatási feladatokhoz</t>
  </si>
  <si>
    <t>5.4.2</t>
  </si>
  <si>
    <t xml:space="preserve">             Egyes szociális feladatok támogatása</t>
  </si>
  <si>
    <t>5.5</t>
  </si>
  <si>
    <t xml:space="preserve"> Központosított előirányzatok</t>
  </si>
  <si>
    <t>5.5.1</t>
  </si>
  <si>
    <t xml:space="preserve">             Vis maior támogatás</t>
  </si>
  <si>
    <t>5.5.2</t>
  </si>
  <si>
    <t xml:space="preserve">             Egyéb központi támogatás</t>
  </si>
  <si>
    <t>5.5.2.1</t>
  </si>
  <si>
    <t xml:space="preserve">                       Közfoglalkoztatottak bérkompenzációja</t>
  </si>
  <si>
    <t>5.5.2.2</t>
  </si>
  <si>
    <t xml:space="preserve">                       Hiteltörlesztési támogatás</t>
  </si>
  <si>
    <t>5.6</t>
  </si>
  <si>
    <t>Fejlesztési célú támogatások</t>
  </si>
  <si>
    <t>5.6.1</t>
  </si>
  <si>
    <t xml:space="preserve">             Cél- címzett támogatás</t>
  </si>
  <si>
    <t>5.6.2</t>
  </si>
  <si>
    <t xml:space="preserve">             Fejlesztési és vis major támogatás</t>
  </si>
  <si>
    <t>5.6.3</t>
  </si>
  <si>
    <t>6</t>
  </si>
  <si>
    <t>III. Előző évi költégvetési visszatérülések</t>
  </si>
  <si>
    <t>7</t>
  </si>
  <si>
    <t>IV. Felhalmozási és tőke jellegű bevételek</t>
  </si>
  <si>
    <t>7.1</t>
  </si>
  <si>
    <t>1. Tárgyi eszközök, immateriális javak értékesítése</t>
  </si>
  <si>
    <t>7.2</t>
  </si>
  <si>
    <t>2. Önk.sajátos felhalmozási és tőkebevételei</t>
  </si>
  <si>
    <t>7.3</t>
  </si>
  <si>
    <t>3. Vagyoni értékű jog ért., egyéb vagyonhasznosításból származó bevétel</t>
  </si>
  <si>
    <t>8</t>
  </si>
  <si>
    <t>V. Véglegesen átvett pénzeszközök</t>
  </si>
  <si>
    <t>8.1</t>
  </si>
  <si>
    <t>Támogatásértékű müködési bevételek</t>
  </si>
  <si>
    <t>8.1.1</t>
  </si>
  <si>
    <t xml:space="preserve">             Központ ktgvetési szervtöl, fejezeti kezelési ei-től</t>
  </si>
  <si>
    <t>8.1.2</t>
  </si>
  <si>
    <t xml:space="preserve">             OEP-től átvett pénzeszköz</t>
  </si>
  <si>
    <t>8.1.3</t>
  </si>
  <si>
    <t xml:space="preserve">             Elkülönített állami pénzalapoktól átvett pénzeszköz</t>
  </si>
  <si>
    <t>8.1.4</t>
  </si>
  <si>
    <t xml:space="preserve">             Támogatás értékű bevétel többcélú kistérségi társulástól</t>
  </si>
  <si>
    <t>8.1.5.</t>
  </si>
  <si>
    <t xml:space="preserve">             Támog.értékű bevét.helyi önkorm-tól és ktgvetési szerveiktől</t>
  </si>
  <si>
    <t>8.1.6.</t>
  </si>
  <si>
    <t xml:space="preserve">             Támog.értékű bevét.helyi önkorm-tól = intézmény finanszírozás</t>
  </si>
  <si>
    <t>8.2</t>
  </si>
  <si>
    <t>Támogatásértékű felhalmozási bevételek</t>
  </si>
  <si>
    <t>8.2.1</t>
  </si>
  <si>
    <t>8.2.2</t>
  </si>
  <si>
    <t xml:space="preserve">             EU támogatás, EU-s programokra</t>
  </si>
  <si>
    <t>8.2.3</t>
  </si>
  <si>
    <t>8.2.4</t>
  </si>
  <si>
    <t xml:space="preserve">             Egyéb kvi szervtől átvett támogatás</t>
  </si>
  <si>
    <t>8.3</t>
  </si>
  <si>
    <t>Működési célú pénzeszköz átvétel államháztartáson kívülről</t>
  </si>
  <si>
    <t>8.4</t>
  </si>
  <si>
    <t xml:space="preserve"> Felhalmozási célú pénzeszközátvétel államháztartáson kívülről</t>
  </si>
  <si>
    <t>9</t>
  </si>
  <si>
    <t>VI. Támogatási kölcsönök visszatér., igénybev., értékpapírok kibocsát. bev.</t>
  </si>
  <si>
    <t>9.1</t>
  </si>
  <si>
    <t>Működési célú kölcsön visszatér. értékpapír bev.</t>
  </si>
  <si>
    <t>9.2</t>
  </si>
  <si>
    <t>Felhalmozás célú kölcsön visszatér. értékpapír bev.</t>
  </si>
  <si>
    <t>10</t>
  </si>
  <si>
    <t>VII. Finanszírozási bevételek</t>
  </si>
  <si>
    <t>10.1</t>
  </si>
  <si>
    <t>Hitelek, kölcsönök bevételei</t>
  </si>
  <si>
    <t>10.2</t>
  </si>
  <si>
    <t>Értékpapírok bevételei</t>
  </si>
  <si>
    <t>11</t>
  </si>
  <si>
    <t>FOLYÓ BEVÉTELEK ÖSSZESEN:</t>
  </si>
  <si>
    <t>12</t>
  </si>
  <si>
    <t>Előző évi várható pénzmaradvány igénybevétele</t>
  </si>
  <si>
    <t>12.1</t>
  </si>
  <si>
    <t>Működési célú pénzmaradvány igénybevétele</t>
  </si>
  <si>
    <t>12.2</t>
  </si>
  <si>
    <t>Felhalmozási célú pénzmaradvány igénybevétele</t>
  </si>
  <si>
    <t>13</t>
  </si>
  <si>
    <t>Előző évi vállalkozási eredmény igénybevétele</t>
  </si>
  <si>
    <t>14</t>
  </si>
  <si>
    <t>Forráshiány</t>
  </si>
  <si>
    <t>15</t>
  </si>
  <si>
    <t>Függő, átfutó, kiegyenlítő bevételek</t>
  </si>
  <si>
    <t>Önkormányzati bevételek összesen</t>
  </si>
  <si>
    <t>KIADÁSOK</t>
  </si>
  <si>
    <t>1/b. sz. melléklet a ../2012 (IX...) önkormányzati rendelettervezethez.</t>
  </si>
  <si>
    <t>1/b. sz. melléklet a 7/2012. (III.01.) önkormányzati rendelethez</t>
  </si>
  <si>
    <t>Ősi Általános Iskolán belül</t>
  </si>
  <si>
    <t>1</t>
  </si>
  <si>
    <t>I. Folyó (működési) kiadások (1.1+…+1.13)</t>
  </si>
  <si>
    <t>1.1</t>
  </si>
  <si>
    <t>Személyi  juttatások</t>
  </si>
  <si>
    <t>1.2</t>
  </si>
  <si>
    <t>Szociális hozzájárulási adó</t>
  </si>
  <si>
    <t>1.3</t>
  </si>
  <si>
    <t>Dologi  kiadások</t>
  </si>
  <si>
    <t>1.4</t>
  </si>
  <si>
    <t>Egyéb folyó kiadások (kamatkiadások nélkül)</t>
  </si>
  <si>
    <t>1.5</t>
  </si>
  <si>
    <t>Kamatkiadások</t>
  </si>
  <si>
    <t>1.6</t>
  </si>
  <si>
    <t>Működési célú pénzmaradvány átadás</t>
  </si>
  <si>
    <t>1.7</t>
  </si>
  <si>
    <t>Támogatásértékű működési kiadás</t>
  </si>
  <si>
    <t>1.8</t>
  </si>
  <si>
    <t>Működési célú pénzeszközátadás államháztartáson kívülre</t>
  </si>
  <si>
    <t>1.9</t>
  </si>
  <si>
    <t>Garancia és kezességvállalásból származó kifizetés</t>
  </si>
  <si>
    <t>1.10</t>
  </si>
  <si>
    <t>Társadalom- és szociálpolitikai juttatások</t>
  </si>
  <si>
    <t>1.11</t>
  </si>
  <si>
    <t>Ellátottak pénzbeli juttatása</t>
  </si>
  <si>
    <t>1.12</t>
  </si>
  <si>
    <t>Különféle költségvetési befizetések</t>
  </si>
  <si>
    <t>1.13</t>
  </si>
  <si>
    <t>Támogatásértékű működési kiadás = intézmény finanszírozás</t>
  </si>
  <si>
    <t>II. Felhalmozási és tőke jellegű kiadások (2.1+…+2.7)</t>
  </si>
  <si>
    <t>2.1</t>
  </si>
  <si>
    <t>Felújítás</t>
  </si>
  <si>
    <t>2.2</t>
  </si>
  <si>
    <t>Intézményi beruházási kiadások</t>
  </si>
  <si>
    <t>2.3</t>
  </si>
  <si>
    <t>Támogatásértékű felhalmozási kiadás</t>
  </si>
  <si>
    <t>2.4</t>
  </si>
  <si>
    <t>Felhalmozási célú pénzeszközátadás államháztartáson kívülre</t>
  </si>
  <si>
    <t>2.5</t>
  </si>
  <si>
    <t>Pénzügyi befektetések kiadásai</t>
  </si>
  <si>
    <t>2.6</t>
  </si>
  <si>
    <t>Felhalmozási célú pénzmaradvány átadás</t>
  </si>
  <si>
    <t>2.7</t>
  </si>
  <si>
    <t>EU-s támogatásból megvalósuló projektek kiadásai</t>
  </si>
  <si>
    <t>3</t>
  </si>
  <si>
    <t>III. Tartalékok (3.1+...+3.2)</t>
  </si>
  <si>
    <t>Általános tartalék</t>
  </si>
  <si>
    <t>Céltartalék, beruházási tartalék</t>
  </si>
  <si>
    <t>4</t>
  </si>
  <si>
    <t>IV.  Hitelek kamatai</t>
  </si>
  <si>
    <t>V. Egyéb kiadások</t>
  </si>
  <si>
    <t>VI. Finanszírozási kiadások (6.1+6.2)</t>
  </si>
  <si>
    <t>6.1</t>
  </si>
  <si>
    <t>Hitelek, kölcsönök visszafizetés, ebből:</t>
  </si>
  <si>
    <t>6.1.1</t>
  </si>
  <si>
    <t>Rövid lejáratú hitel törlesztés</t>
  </si>
  <si>
    <t>6.1.2</t>
  </si>
  <si>
    <t>Likvid hitel törlesztés</t>
  </si>
  <si>
    <t>6.1.3</t>
  </si>
  <si>
    <t>Hosszú lejáratú hitel törlesztés</t>
  </si>
  <si>
    <t>6.2</t>
  </si>
  <si>
    <t>Értékpapírok kiadásai</t>
  </si>
  <si>
    <t>6.3</t>
  </si>
  <si>
    <t>Függő. Átfutó, kiegyenlítő kiadások</t>
  </si>
  <si>
    <t xml:space="preserve"> KIADÁSOK ÖSSZESEN: (1+2+3+4+5+6)</t>
  </si>
  <si>
    <t>Bevételek</t>
  </si>
  <si>
    <t>Kiadások</t>
  </si>
  <si>
    <t>Megnevezés</t>
  </si>
  <si>
    <t>2012. évi módosított előir.../2012 (VI.28.)</t>
  </si>
  <si>
    <t>Változás</t>
  </si>
  <si>
    <t>2012. évi módosított előir.../2012 (IX....)</t>
  </si>
  <si>
    <t>Int. működési bevételek</t>
  </si>
  <si>
    <t>Személyi juttatások</t>
  </si>
  <si>
    <t>Önkormányzatok sajátos működési bevételei</t>
  </si>
  <si>
    <t>Támogatások, kiegészítések</t>
  </si>
  <si>
    <t>Dologi kiadások</t>
  </si>
  <si>
    <t>Támogatásértékű bev.</t>
  </si>
  <si>
    <t>Egyéb folyó kiadások</t>
  </si>
  <si>
    <t>Előző évi visszatérülések</t>
  </si>
  <si>
    <t>Támogatásértékű műk.kiadás</t>
  </si>
  <si>
    <t>Támogatásértékű műk.bevétel = intézményfinanszírozás</t>
  </si>
  <si>
    <t>Támogatásértékű műk.kiadás = intézményfinanszírozás</t>
  </si>
  <si>
    <t>Véglegesen átvett pénzeszk. ÁHT-n belülről</t>
  </si>
  <si>
    <t>Garancia- és kezességváll. kiadás</t>
  </si>
  <si>
    <t>Véglegesen átvett pénzeszk. ÁHT-n kívülről</t>
  </si>
  <si>
    <t>Társadalom- és szociálpol. jutt.</t>
  </si>
  <si>
    <t>EU támogatás</t>
  </si>
  <si>
    <t>Finanszírozási bevételek</t>
  </si>
  <si>
    <t>Pénzforgalom nélküli kiadások</t>
  </si>
  <si>
    <t>Előző évi pénzmaradvány</t>
  </si>
  <si>
    <t>Támogatási kölcsönök ig.b., visszat.</t>
  </si>
  <si>
    <t>Tartalékok</t>
  </si>
  <si>
    <t>Finanszírozási kiadások</t>
  </si>
  <si>
    <t>Működési célú pénzeszk.átv. áh.kiv.</t>
  </si>
  <si>
    <t>Különf.költsvetési. befiz.előző évekről</t>
  </si>
  <si>
    <t>Függő, átfutó, kiegyenlítő kiadások</t>
  </si>
  <si>
    <t>Működési bevételek összesen:</t>
  </si>
  <si>
    <t>Működési kiadások összesen:</t>
  </si>
  <si>
    <t>Tárgyi eszközök, immateriális javak értékesítése</t>
  </si>
  <si>
    <t>Vagyoni értékű jog ért., egyéb vagyonhasznosításból származó bevétel</t>
  </si>
  <si>
    <t>Intézményi beruházás</t>
  </si>
  <si>
    <t>Pénzügyi befektetések bevételei</t>
  </si>
  <si>
    <t>Felhalmozási bevételek összesen:</t>
  </si>
  <si>
    <t>Felhalmozási kiadások összesen:</t>
  </si>
  <si>
    <t>BEVÉTELEK ÖSSZESEN</t>
  </si>
  <si>
    <t>KIADÁSOK ÖSSZESEN</t>
  </si>
  <si>
    <t>Hiány:</t>
  </si>
  <si>
    <t>Többlet:</t>
  </si>
  <si>
    <t>Működési célú pénzeszk.át. áh.kiv.</t>
  </si>
  <si>
    <t xml:space="preserve">    Vagyoni értékű jog ért., egyéb    vagyonhasznosításból származó bevétel</t>
  </si>
  <si>
    <t>ÖSSZESEN:</t>
  </si>
  <si>
    <t xml:space="preserve"> Ezer forintban !</t>
  </si>
  <si>
    <t>Szakfe-ladat</t>
  </si>
  <si>
    <t xml:space="preserve">Kiadások összesen </t>
  </si>
  <si>
    <t>Ebből:    Személyi juttatás</t>
  </si>
  <si>
    <t xml:space="preserve">Dologi és egyéb kiadások  </t>
  </si>
  <si>
    <t>Támogatások</t>
  </si>
  <si>
    <t>Felhalmozási kiadások</t>
  </si>
  <si>
    <t>2012. évi Eredeti EI</t>
  </si>
  <si>
    <t>2012. évi módosított  EI</t>
  </si>
  <si>
    <t>2012. évi tényleges</t>
  </si>
  <si>
    <t>360000-1</t>
  </si>
  <si>
    <t>Víztermelés, kezelés</t>
  </si>
  <si>
    <t>522110-1</t>
  </si>
  <si>
    <t>Közutak, hidak üzemeltetése</t>
  </si>
  <si>
    <t>680001-1</t>
  </si>
  <si>
    <t>Lakóingatlan bérbeadása</t>
  </si>
  <si>
    <t>680002-1</t>
  </si>
  <si>
    <t>Nem lakóingatlan bérbeadása</t>
  </si>
  <si>
    <t>750000-1</t>
  </si>
  <si>
    <t>Állateü.ellátás</t>
  </si>
  <si>
    <t>813000-1</t>
  </si>
  <si>
    <t>Zöldterület kezelés</t>
  </si>
  <si>
    <t>841112-1</t>
  </si>
  <si>
    <t>Önkormánzati jogalkotás</t>
  </si>
  <si>
    <t>841192-1</t>
  </si>
  <si>
    <t>Kiemelt állami és önk.rendezvények</t>
  </si>
  <si>
    <t>841402-1</t>
  </si>
  <si>
    <t>Közvilágítás</t>
  </si>
  <si>
    <t>841403-1</t>
  </si>
  <si>
    <t>Községgazdálkodás</t>
  </si>
  <si>
    <t>841901-9</t>
  </si>
  <si>
    <t>Önkormányzatok elszámolásai</t>
  </si>
  <si>
    <t>Önkormányzatok elsz. -intézmény finanszírozás</t>
  </si>
  <si>
    <t>Önkormányzatok elszámolásai--tartalék</t>
  </si>
  <si>
    <t>862101-1</t>
  </si>
  <si>
    <t>Háziorvosi alapellátás</t>
  </si>
  <si>
    <t>869011-1</t>
  </si>
  <si>
    <t>Egészségügyi szakértői tev.</t>
  </si>
  <si>
    <t>869041-1</t>
  </si>
  <si>
    <t>Védőnői tevékenység</t>
  </si>
  <si>
    <t>879017-1</t>
  </si>
  <si>
    <t>Helyettes szülő</t>
  </si>
  <si>
    <t>882000-1</t>
  </si>
  <si>
    <t>Önkorm.szociális támogatások finansz.</t>
  </si>
  <si>
    <t>882111-1</t>
  </si>
  <si>
    <t>Rendszeres szoc. Segély</t>
  </si>
  <si>
    <t>882113-1</t>
  </si>
  <si>
    <t>Normatív lakásfenntartási támog.</t>
  </si>
  <si>
    <t>882114-1</t>
  </si>
  <si>
    <t>Helyi rendszeres lakásfennt.támog.</t>
  </si>
  <si>
    <t>882115-1</t>
  </si>
  <si>
    <t>Ápolási díj alanyi jogon</t>
  </si>
  <si>
    <t>882116-1</t>
  </si>
  <si>
    <t>Ápolási díj méltányos</t>
  </si>
  <si>
    <t>882117-1</t>
  </si>
  <si>
    <t>Rendsz. gy.védelmi pénzbeli ellátás</t>
  </si>
  <si>
    <t>882119-1</t>
  </si>
  <si>
    <t>Óvodáztatási támogatás</t>
  </si>
  <si>
    <t>882122-1</t>
  </si>
  <si>
    <t>Átmeneti segély</t>
  </si>
  <si>
    <t>882123-1</t>
  </si>
  <si>
    <t>Temetési segély</t>
  </si>
  <si>
    <t>882124-1</t>
  </si>
  <si>
    <t>Rendkívüli gy.véd.támog.</t>
  </si>
  <si>
    <t>882125-1</t>
  </si>
  <si>
    <t>Mozgáskorlátozottak közlekedési támog.</t>
  </si>
  <si>
    <t>882202-1</t>
  </si>
  <si>
    <t>Közgyógyellátás</t>
  </si>
  <si>
    <t>882203-1</t>
  </si>
  <si>
    <t>Köztemetés</t>
  </si>
  <si>
    <t>889921-1</t>
  </si>
  <si>
    <t>Szociális étkeztetés</t>
  </si>
  <si>
    <t>890441-1</t>
  </si>
  <si>
    <t>Közfoglalkoztatás-rövid</t>
  </si>
  <si>
    <t>890442-1</t>
  </si>
  <si>
    <t>Közfoglalkoztatás-hosszabb</t>
  </si>
  <si>
    <t>960302-1</t>
  </si>
  <si>
    <t>Köztemető fenntartás</t>
  </si>
  <si>
    <t>ÖNKORMÁNYZAT  összesen</t>
  </si>
  <si>
    <t>841126-1</t>
  </si>
  <si>
    <t>Önkorm.igazgatási tevék.</t>
  </si>
  <si>
    <t>Önk.igazg.tev.-hiteltörl.</t>
  </si>
  <si>
    <t>841173-1</t>
  </si>
  <si>
    <t>Statisztikai tevékenység</t>
  </si>
  <si>
    <t>POLGÁRMESTERI HIVATAL  összesen</t>
  </si>
  <si>
    <t>562912-1</t>
  </si>
  <si>
    <t>Óvodai intézményi étkeztetés</t>
  </si>
  <si>
    <t>562913-1</t>
  </si>
  <si>
    <t>Iskolai intézményi étkeztetés</t>
  </si>
  <si>
    <t>562917-1</t>
  </si>
  <si>
    <t>Munkahelyi étkeztetés</t>
  </si>
  <si>
    <t>Étkeztetés összesen</t>
  </si>
  <si>
    <t>851011-1</t>
  </si>
  <si>
    <t>Óvodai nevelés</t>
  </si>
  <si>
    <t>851012-1</t>
  </si>
  <si>
    <t>SNI Óvodai nevelés</t>
  </si>
  <si>
    <t>889101-1</t>
  </si>
  <si>
    <t>Bölcsődei ellátás</t>
  </si>
  <si>
    <t>Óvoda összesen</t>
  </si>
  <si>
    <t>852011-1</t>
  </si>
  <si>
    <t>Ált.isk.nevelés 1-4.</t>
  </si>
  <si>
    <t>852012-1</t>
  </si>
  <si>
    <t>SNI.oktatás 1-4.</t>
  </si>
  <si>
    <t>852021-1</t>
  </si>
  <si>
    <t>Ált.isk.nevelés 5-8.</t>
  </si>
  <si>
    <t>852022-1</t>
  </si>
  <si>
    <t>SNI.oktatás 5-8.</t>
  </si>
  <si>
    <t>855911-1</t>
  </si>
  <si>
    <t>Napközi</t>
  </si>
  <si>
    <t>855914-1</t>
  </si>
  <si>
    <t>Tanulószoba</t>
  </si>
  <si>
    <t>910123-1</t>
  </si>
  <si>
    <t>Könyvtári szolgáltatások</t>
  </si>
  <si>
    <t>Iskola összesen</t>
  </si>
  <si>
    <t>ŐSI ÁLTALÁNOS ISKOLA összesen</t>
  </si>
  <si>
    <t>GÓLYAFÉSZEK Óvoda összesen</t>
  </si>
  <si>
    <t>Összesen</t>
  </si>
  <si>
    <t>Előirányzat felhasználási terv /havi bontásban/ Kiadások</t>
  </si>
  <si>
    <t>Megnevezés/hó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</si>
  <si>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</si>
  <si>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</si>
  <si>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</si>
  <si>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</si>
  <si>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</si>
  <si>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</si>
  <si>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</si>
  <si>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</si>
  <si>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</si>
  <si>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</si>
  <si>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</si>
  <si>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</si>
  <si>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Rendszeres szem. juttatások</t>
  </si>
  <si>
    <t>Nem rendszeres szem. juttatások</t>
  </si>
  <si>
    <t>Külső személyi juttatások</t>
  </si>
  <si>
    <t>Munkaadókat terhelő járulékok</t>
  </si>
  <si>
    <t>Támogatás értékű működési kiadások</t>
  </si>
  <si>
    <t>Műk.célú pénzeszk.átadás ÁHT-n kívülre</t>
  </si>
  <si>
    <t>Támogatás és egyéb juttatás</t>
  </si>
  <si>
    <t>Tárgyi eszk.-k vás.- létesítése,felújítása</t>
  </si>
  <si>
    <t>Felhalmozási célú pe. Átadás</t>
  </si>
  <si>
    <t>Általános tartalék, Céltartalék</t>
  </si>
  <si>
    <t xml:space="preserve">Különféle ktgvetési befizetések </t>
  </si>
  <si>
    <t xml:space="preserve">Támog. értékű kiadás---Intézmény finanszírozás </t>
  </si>
  <si>
    <t>Költségvetési kiadások összesen</t>
  </si>
  <si>
    <t>Előirányzat felhasználási terv /havi bontásban/ Bevételek</t>
  </si>
  <si>
    <t>Közhatalmi bevételek</t>
  </si>
  <si>
    <t>Intézményi működési bevételek</t>
  </si>
  <si>
    <t>Bérleti díjak</t>
  </si>
  <si>
    <t>Helyi adók</t>
  </si>
  <si>
    <t xml:space="preserve">Bírság </t>
  </si>
  <si>
    <t>Talajterhelési adó</t>
  </si>
  <si>
    <t>Átengedett kp.-i adó:  SZJA</t>
  </si>
  <si>
    <t>Átengedett kp.-i adó:  gépjárműadó</t>
  </si>
  <si>
    <t>Normatív állami hozzájárulások</t>
  </si>
  <si>
    <t>Normatív kötött felhaszn.ktgvet.támogatás</t>
  </si>
  <si>
    <t>Támogatás értékű működési bevételek</t>
  </si>
  <si>
    <t>Tárgyi eszközök értékesítése</t>
  </si>
  <si>
    <t>Működési célra átvett pénzeszköz ÁHT-n belülről</t>
  </si>
  <si>
    <t>Működési célra átvett pénzeszköz ÁHT-n kívülről</t>
  </si>
  <si>
    <t>Felhalmozási célra átvett pénzeszköz ÁHT-n belülről</t>
  </si>
  <si>
    <t>Felhalmozási célra átvett pénzeszköz ÁHT-n kívülről</t>
  </si>
  <si>
    <t>Hitelfelvétel</t>
  </si>
  <si>
    <t>Előző évi pénzmaradvány igénybevétele</t>
  </si>
  <si>
    <t xml:space="preserve">Támog. értékű bevétel---Intézmény finanszírozás </t>
  </si>
  <si>
    <t>Bevétel összesen</t>
  </si>
  <si>
    <t>Kamatkiadás</t>
  </si>
  <si>
    <t>Központosított előirányzatok</t>
  </si>
  <si>
    <t>7. sz. melléklet a 7/2012. (III.01.)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</si>
</sst>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.0"/>
    <numFmt numFmtId="165" formatCode="#,##0\ _F_t"/>
    <numFmt numFmtId="166" formatCode="#,###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Times New Roman"/>
      <family val="1"/>
    </font>
    <font>
      <sz val="11"/>
      <color indexed="53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165" fontId="25" fillId="0" borderId="0" xfId="0" applyNumberFormat="1" applyFont="1" applyAlignment="1">
      <alignment vertical="center"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6" fillId="17" borderId="11" xfId="0" applyFont="1" applyFill="1" applyBorder="1" applyAlignment="1">
      <alignment horizontal="center" vertical="center" wrapText="1"/>
    </xf>
    <xf numFmtId="165" fontId="26" fillId="17" borderId="12" xfId="0" applyNumberFormat="1" applyFont="1" applyFill="1" applyBorder="1" applyAlignment="1">
      <alignment horizontal="center" vertical="center" wrapText="1"/>
    </xf>
    <xf numFmtId="165" fontId="26" fillId="6" borderId="13" xfId="0" applyNumberFormat="1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165" fontId="26" fillId="6" borderId="12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166" fontId="26" fillId="0" borderId="14" xfId="63" applyNumberFormat="1" applyFont="1" applyFill="1" applyBorder="1" applyAlignment="1" applyProtection="1">
      <alignment horizontal="right" vertical="center" wrapText="1"/>
      <protection/>
    </xf>
    <xf numFmtId="166" fontId="26" fillId="0" borderId="15" xfId="63" applyNumberFormat="1" applyFont="1" applyFill="1" applyBorder="1" applyAlignment="1" applyProtection="1">
      <alignment horizontal="right" vertical="center" wrapText="1"/>
      <protection/>
    </xf>
    <xf numFmtId="166" fontId="26" fillId="0" borderId="16" xfId="63" applyNumberFormat="1" applyFont="1" applyFill="1" applyBorder="1" applyAlignment="1" applyProtection="1">
      <alignment horizontal="right" vertical="center" wrapText="1"/>
      <protection/>
    </xf>
    <xf numFmtId="166" fontId="27" fillId="0" borderId="14" xfId="63" applyNumberFormat="1" applyFont="1" applyFill="1" applyBorder="1" applyAlignment="1" applyProtection="1">
      <alignment horizontal="right" vertical="center" wrapText="1"/>
      <protection/>
    </xf>
    <xf numFmtId="166" fontId="27" fillId="0" borderId="15" xfId="63" applyNumberFormat="1" applyFont="1" applyFill="1" applyBorder="1" applyAlignment="1" applyProtection="1">
      <alignment horizontal="right" vertical="center" wrapText="1"/>
      <protection/>
    </xf>
    <xf numFmtId="166" fontId="27" fillId="0" borderId="16" xfId="63" applyNumberFormat="1" applyFont="1" applyFill="1" applyBorder="1" applyAlignment="1" applyProtection="1">
      <alignment horizontal="right" vertical="center" wrapText="1"/>
      <protection/>
    </xf>
    <xf numFmtId="49" fontId="24" fillId="0" borderId="17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 wrapText="1"/>
    </xf>
    <xf numFmtId="166" fontId="26" fillId="0" borderId="18" xfId="63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Border="1" applyAlignment="1">
      <alignment horizontal="right" vertical="center"/>
    </xf>
    <xf numFmtId="3" fontId="26" fillId="0" borderId="20" xfId="63" applyNumberFormat="1" applyFont="1" applyFill="1" applyBorder="1">
      <alignment/>
      <protection/>
    </xf>
    <xf numFmtId="166" fontId="26" fillId="0" borderId="19" xfId="63" applyNumberFormat="1" applyFont="1" applyFill="1" applyBorder="1" applyAlignment="1" applyProtection="1">
      <alignment horizontal="right" vertical="center" wrapText="1"/>
      <protection locked="0"/>
    </xf>
    <xf numFmtId="3" fontId="26" fillId="0" borderId="18" xfId="63" applyNumberFormat="1" applyFont="1" applyFill="1" applyBorder="1">
      <alignment/>
      <protection/>
    </xf>
    <xf numFmtId="166" fontId="27" fillId="0" borderId="18" xfId="63" applyNumberFormat="1" applyFont="1" applyFill="1" applyBorder="1" applyAlignment="1" applyProtection="1">
      <alignment horizontal="right" vertical="center" wrapText="1"/>
      <protection/>
    </xf>
    <xf numFmtId="3" fontId="27" fillId="0" borderId="19" xfId="0" applyNumberFormat="1" applyFont="1" applyBorder="1" applyAlignment="1">
      <alignment horizontal="right" vertical="center"/>
    </xf>
    <xf numFmtId="3" fontId="27" fillId="0" borderId="20" xfId="63" applyNumberFormat="1" applyFont="1" applyFill="1" applyBorder="1">
      <alignment/>
      <protection/>
    </xf>
    <xf numFmtId="166" fontId="27" fillId="0" borderId="19" xfId="63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63" applyNumberFormat="1" applyFont="1" applyFill="1" applyBorder="1">
      <alignment/>
      <protection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166" fontId="26" fillId="0" borderId="23" xfId="63" applyNumberFormat="1" applyFont="1" applyFill="1" applyBorder="1" applyAlignment="1" applyProtection="1">
      <alignment horizontal="right" vertical="center" wrapText="1"/>
      <protection/>
    </xf>
    <xf numFmtId="166" fontId="26" fillId="0" borderId="22" xfId="63" applyNumberFormat="1" applyFont="1" applyFill="1" applyBorder="1" applyAlignment="1" applyProtection="1">
      <alignment horizontal="right" vertical="center" wrapText="1"/>
      <protection locked="0"/>
    </xf>
    <xf numFmtId="166" fontId="26" fillId="0" borderId="24" xfId="63" applyNumberFormat="1" applyFont="1" applyFill="1" applyBorder="1" applyAlignment="1" applyProtection="1">
      <alignment horizontal="right" vertical="center" wrapText="1"/>
      <protection locked="0"/>
    </xf>
    <xf numFmtId="166" fontId="26" fillId="0" borderId="17" xfId="63" applyNumberFormat="1" applyFont="1" applyFill="1" applyBorder="1" applyAlignment="1" applyProtection="1">
      <alignment horizontal="right" vertical="center" wrapText="1"/>
      <protection locked="0"/>
    </xf>
    <xf numFmtId="166" fontId="27" fillId="0" borderId="17" xfId="63" applyNumberFormat="1" applyFont="1" applyFill="1" applyBorder="1" applyAlignment="1" applyProtection="1">
      <alignment horizontal="right" vertical="center" wrapText="1"/>
      <protection/>
    </xf>
    <xf numFmtId="166" fontId="27" fillId="0" borderId="22" xfId="63" applyNumberFormat="1" applyFont="1" applyFill="1" applyBorder="1" applyAlignment="1" applyProtection="1">
      <alignment horizontal="right" vertical="center" wrapText="1"/>
      <protection locked="0"/>
    </xf>
    <xf numFmtId="166" fontId="27" fillId="0" borderId="24" xfId="63" applyNumberFormat="1" applyFont="1" applyFill="1" applyBorder="1" applyAlignment="1" applyProtection="1">
      <alignment horizontal="right" vertical="center" wrapText="1"/>
      <protection locked="0"/>
    </xf>
    <xf numFmtId="166" fontId="27" fillId="0" borderId="23" xfId="63" applyNumberFormat="1" applyFont="1" applyFill="1" applyBorder="1" applyAlignment="1" applyProtection="1">
      <alignment horizontal="right" vertical="center" wrapText="1"/>
      <protection/>
    </xf>
    <xf numFmtId="166" fontId="27" fillId="0" borderId="17" xfId="63" applyNumberFormat="1" applyFont="1" applyFill="1" applyBorder="1" applyAlignment="1" applyProtection="1">
      <alignment horizontal="right" vertical="center" wrapText="1"/>
      <protection locked="0"/>
    </xf>
    <xf numFmtId="49" fontId="24" fillId="0" borderId="21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vertical="center" wrapText="1"/>
    </xf>
    <xf numFmtId="3" fontId="24" fillId="0" borderId="17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horizontal="right" vertical="center"/>
    </xf>
    <xf numFmtId="3" fontId="24" fillId="0" borderId="26" xfId="0" applyNumberFormat="1" applyFont="1" applyBorder="1" applyAlignment="1">
      <alignment horizontal="right" vertical="center"/>
    </xf>
    <xf numFmtId="3" fontId="24" fillId="0" borderId="27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166" fontId="27" fillId="0" borderId="21" xfId="63" applyNumberFormat="1" applyFont="1" applyFill="1" applyBorder="1" applyAlignment="1" applyProtection="1">
      <alignment horizontal="right" vertical="center" wrapText="1"/>
      <protection/>
    </xf>
    <xf numFmtId="3" fontId="30" fillId="0" borderId="25" xfId="0" applyNumberFormat="1" applyFont="1" applyBorder="1" applyAlignment="1">
      <alignment horizontal="right" vertical="center"/>
    </xf>
    <xf numFmtId="3" fontId="30" fillId="0" borderId="26" xfId="0" applyNumberFormat="1" applyFont="1" applyBorder="1" applyAlignment="1">
      <alignment horizontal="right" vertical="center"/>
    </xf>
    <xf numFmtId="3" fontId="30" fillId="0" borderId="21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6" xfId="63" applyNumberFormat="1" applyFont="1" applyFill="1" applyBorder="1" applyAlignment="1">
      <alignment vertical="center"/>
      <protection/>
    </xf>
    <xf numFmtId="166" fontId="24" fillId="0" borderId="22" xfId="63" applyNumberFormat="1" applyFont="1" applyFill="1" applyBorder="1" applyAlignment="1" applyProtection="1">
      <alignment horizontal="right" vertical="center" wrapText="1"/>
      <protection locked="0"/>
    </xf>
    <xf numFmtId="3" fontId="24" fillId="0" borderId="21" xfId="63" applyNumberFormat="1" applyFont="1" applyFill="1" applyBorder="1" applyAlignment="1">
      <alignment vertical="center"/>
      <protection/>
    </xf>
    <xf numFmtId="3" fontId="30" fillId="0" borderId="22" xfId="0" applyNumberFormat="1" applyFont="1" applyBorder="1" applyAlignment="1">
      <alignment horizontal="right" vertical="center"/>
    </xf>
    <xf numFmtId="3" fontId="30" fillId="0" borderId="26" xfId="63" applyNumberFormat="1" applyFont="1" applyFill="1" applyBorder="1" applyAlignment="1">
      <alignment vertical="center"/>
      <protection/>
    </xf>
    <xf numFmtId="166" fontId="30" fillId="0" borderId="22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Border="1" applyAlignment="1">
      <alignment horizontal="right" vertical="center"/>
    </xf>
    <xf numFmtId="3" fontId="30" fillId="0" borderId="21" xfId="63" applyNumberFormat="1" applyFont="1" applyFill="1" applyBorder="1" applyAlignment="1">
      <alignment vertical="center"/>
      <protection/>
    </xf>
    <xf numFmtId="3" fontId="24" fillId="0" borderId="21" xfId="63" applyNumberFormat="1" applyFont="1" applyFill="1" applyBorder="1">
      <alignment/>
      <protection/>
    </xf>
    <xf numFmtId="3" fontId="30" fillId="0" borderId="21" xfId="63" applyNumberFormat="1" applyFont="1" applyFill="1" applyBorder="1">
      <alignment/>
      <protection/>
    </xf>
    <xf numFmtId="3" fontId="31" fillId="0" borderId="26" xfId="63" applyNumberFormat="1" applyFont="1" applyFill="1" applyBorder="1" applyAlignment="1">
      <alignment vertical="center"/>
      <protection/>
    </xf>
    <xf numFmtId="3" fontId="24" fillId="0" borderId="28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vertical="center"/>
    </xf>
    <xf numFmtId="166" fontId="26" fillId="0" borderId="21" xfId="63" applyNumberFormat="1" applyFont="1" applyFill="1" applyBorder="1" applyAlignment="1" applyProtection="1">
      <alignment horizontal="right" vertical="center" wrapText="1"/>
      <protection/>
    </xf>
    <xf numFmtId="166" fontId="26" fillId="0" borderId="25" xfId="63" applyNumberFormat="1" applyFont="1" applyFill="1" applyBorder="1" applyAlignment="1" applyProtection="1">
      <alignment horizontal="right" vertical="center" wrapText="1"/>
      <protection/>
    </xf>
    <xf numFmtId="166" fontId="26" fillId="0" borderId="24" xfId="63" applyNumberFormat="1" applyFont="1" applyFill="1" applyBorder="1" applyAlignment="1" applyProtection="1">
      <alignment horizontal="right" vertical="center" wrapText="1"/>
      <protection/>
    </xf>
    <xf numFmtId="166" fontId="26" fillId="0" borderId="17" xfId="63" applyNumberFormat="1" applyFont="1" applyFill="1" applyBorder="1" applyAlignment="1" applyProtection="1">
      <alignment horizontal="right" vertical="center" wrapText="1"/>
      <protection/>
    </xf>
    <xf numFmtId="166" fontId="27" fillId="0" borderId="25" xfId="63" applyNumberFormat="1" applyFont="1" applyFill="1" applyBorder="1" applyAlignment="1" applyProtection="1">
      <alignment horizontal="right" vertical="center" wrapText="1"/>
      <protection/>
    </xf>
    <xf numFmtId="166" fontId="27" fillId="0" borderId="24" xfId="63" applyNumberFormat="1" applyFont="1" applyFill="1" applyBorder="1" applyAlignment="1" applyProtection="1">
      <alignment horizontal="right" vertical="center" wrapText="1"/>
      <protection/>
    </xf>
    <xf numFmtId="0" fontId="24" fillId="0" borderId="25" xfId="0" applyFont="1" applyBorder="1" applyAlignment="1">
      <alignment horizontal="left" vertical="center" wrapText="1"/>
    </xf>
    <xf numFmtId="3" fontId="24" fillId="0" borderId="26" xfId="63" applyNumberFormat="1" applyFont="1" applyFill="1" applyBorder="1">
      <alignment/>
      <protection/>
    </xf>
    <xf numFmtId="166" fontId="24" fillId="0" borderId="29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26" xfId="63" applyNumberFormat="1" applyFont="1" applyFill="1" applyBorder="1">
      <alignment/>
      <protection/>
    </xf>
    <xf numFmtId="166" fontId="30" fillId="0" borderId="29" xfId="63" applyNumberFormat="1" applyFont="1" applyFill="1" applyBorder="1" applyAlignment="1" applyProtection="1">
      <alignment horizontal="right" vertical="center" wrapText="1"/>
      <protection locked="0"/>
    </xf>
    <xf numFmtId="166" fontId="24" fillId="0" borderId="25" xfId="63" applyNumberFormat="1" applyFont="1" applyFill="1" applyBorder="1" applyAlignment="1" applyProtection="1">
      <alignment horizontal="right" vertical="center" wrapText="1"/>
      <protection locked="0"/>
    </xf>
    <xf numFmtId="166" fontId="24" fillId="0" borderId="26" xfId="63" applyNumberFormat="1" applyFont="1" applyFill="1" applyBorder="1" applyAlignment="1" applyProtection="1">
      <alignment horizontal="right" vertical="center" wrapText="1"/>
      <protection locked="0"/>
    </xf>
    <xf numFmtId="166" fontId="24" fillId="0" borderId="21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25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26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21" xfId="63" applyNumberFormat="1" applyFont="1" applyFill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>
      <alignment vertical="center" wrapText="1"/>
    </xf>
    <xf numFmtId="3" fontId="24" fillId="0" borderId="29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3" fontId="30" fillId="0" borderId="23" xfId="0" applyNumberFormat="1" applyFont="1" applyBorder="1" applyAlignment="1">
      <alignment horizontal="right" vertical="center"/>
    </xf>
    <xf numFmtId="166" fontId="24" fillId="0" borderId="30" xfId="63" applyNumberFormat="1" applyFont="1" applyFill="1" applyBorder="1" applyAlignment="1" applyProtection="1">
      <alignment horizontal="right" vertical="center" wrapText="1"/>
      <protection locked="0"/>
    </xf>
    <xf numFmtId="0" fontId="24" fillId="0" borderId="26" xfId="0" applyFont="1" applyBorder="1" applyAlignment="1">
      <alignment vertical="center" wrapText="1"/>
    </xf>
    <xf numFmtId="166" fontId="24" fillId="0" borderId="19" xfId="63" applyNumberFormat="1" applyFont="1" applyFill="1" applyBorder="1" applyAlignment="1" applyProtection="1">
      <alignment horizontal="right" vertical="center" wrapText="1"/>
      <protection locked="0"/>
    </xf>
    <xf numFmtId="0" fontId="24" fillId="0" borderId="24" xfId="0" applyFont="1" applyBorder="1" applyAlignment="1">
      <alignment vertical="center" wrapText="1"/>
    </xf>
    <xf numFmtId="49" fontId="24" fillId="0" borderId="28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 vertical="center" wrapText="1"/>
    </xf>
    <xf numFmtId="166" fontId="24" fillId="0" borderId="28" xfId="63" applyNumberFormat="1" applyFont="1" applyFill="1" applyBorder="1" applyAlignment="1" applyProtection="1">
      <alignment horizontal="right" vertical="center" wrapText="1"/>
      <protection locked="0"/>
    </xf>
    <xf numFmtId="3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166" fontId="27" fillId="0" borderId="33" xfId="63" applyNumberFormat="1" applyFont="1" applyFill="1" applyBorder="1" applyAlignment="1" applyProtection="1">
      <alignment horizontal="right" vertical="center" wrapText="1"/>
      <protection/>
    </xf>
    <xf numFmtId="3" fontId="30" fillId="0" borderId="30" xfId="0" applyNumberFormat="1" applyFont="1" applyBorder="1" applyAlignment="1">
      <alignment horizontal="right" vertical="center"/>
    </xf>
    <xf numFmtId="3" fontId="30" fillId="0" borderId="32" xfId="0" applyNumberFormat="1" applyFont="1" applyBorder="1" applyAlignment="1">
      <alignment horizontal="right" vertical="center"/>
    </xf>
    <xf numFmtId="166" fontId="30" fillId="0" borderId="28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30" xfId="63" applyNumberFormat="1" applyFont="1" applyFill="1" applyBorder="1" applyAlignment="1" applyProtection="1">
      <alignment horizontal="right" vertical="center" wrapText="1"/>
      <protection locked="0"/>
    </xf>
    <xf numFmtId="49" fontId="26" fillId="0" borderId="14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horizontal="left" vertical="center" wrapText="1"/>
    </xf>
    <xf numFmtId="166" fontId="24" fillId="0" borderId="17" xfId="63" applyNumberFormat="1" applyFont="1" applyFill="1" applyBorder="1" applyAlignment="1" applyProtection="1">
      <alignment horizontal="right" vertical="center" wrapText="1"/>
      <protection locked="0"/>
    </xf>
    <xf numFmtId="166" fontId="24" fillId="0" borderId="34" xfId="63" applyNumberFormat="1" applyFont="1" applyFill="1" applyBorder="1" applyAlignment="1" applyProtection="1">
      <alignment horizontal="right" vertical="center" wrapText="1"/>
      <protection locked="0"/>
    </xf>
    <xf numFmtId="166" fontId="24" fillId="0" borderId="24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34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24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17" xfId="63" applyNumberFormat="1" applyFont="1" applyFill="1" applyBorder="1" applyAlignment="1" applyProtection="1">
      <alignment horizontal="right" vertical="center" wrapText="1"/>
      <protection locked="0"/>
    </xf>
    <xf numFmtId="3" fontId="24" fillId="0" borderId="34" xfId="0" applyNumberFormat="1" applyFont="1" applyBorder="1" applyAlignment="1">
      <alignment horizontal="right" vertical="center"/>
    </xf>
    <xf numFmtId="3" fontId="24" fillId="0" borderId="24" xfId="63" applyNumberFormat="1" applyFont="1" applyFill="1" applyBorder="1">
      <alignment/>
      <protection/>
    </xf>
    <xf numFmtId="3" fontId="24" fillId="0" borderId="17" xfId="63" applyNumberFormat="1" applyFont="1" applyFill="1" applyBorder="1">
      <alignment/>
      <protection/>
    </xf>
    <xf numFmtId="3" fontId="30" fillId="0" borderId="34" xfId="0" applyNumberFormat="1" applyFont="1" applyBorder="1" applyAlignment="1">
      <alignment horizontal="right" vertical="center"/>
    </xf>
    <xf numFmtId="3" fontId="30" fillId="0" borderId="24" xfId="63" applyNumberFormat="1" applyFont="1" applyFill="1" applyBorder="1">
      <alignment/>
      <protection/>
    </xf>
    <xf numFmtId="3" fontId="30" fillId="0" borderId="17" xfId="63" applyNumberFormat="1" applyFont="1" applyFill="1" applyBorder="1">
      <alignment/>
      <protection/>
    </xf>
    <xf numFmtId="3" fontId="24" fillId="0" borderId="24" xfId="63" applyNumberFormat="1" applyFont="1" applyFill="1" applyBorder="1" applyAlignment="1">
      <alignment vertical="center"/>
      <protection/>
    </xf>
    <xf numFmtId="3" fontId="24" fillId="0" borderId="17" xfId="63" applyNumberFormat="1" applyFont="1" applyFill="1" applyBorder="1" applyAlignment="1">
      <alignment vertical="center"/>
      <protection/>
    </xf>
    <xf numFmtId="3" fontId="30" fillId="0" borderId="24" xfId="63" applyNumberFormat="1" applyFont="1" applyFill="1" applyBorder="1" applyAlignment="1">
      <alignment vertical="center"/>
      <protection/>
    </xf>
    <xf numFmtId="3" fontId="30" fillId="0" borderId="17" xfId="63" applyNumberFormat="1" applyFont="1" applyFill="1" applyBorder="1" applyAlignment="1">
      <alignment vertical="center"/>
      <protection/>
    </xf>
    <xf numFmtId="3" fontId="24" fillId="0" borderId="35" xfId="0" applyNumberFormat="1" applyFont="1" applyBorder="1" applyAlignment="1">
      <alignment horizontal="right" vertical="center"/>
    </xf>
    <xf numFmtId="3" fontId="30" fillId="0" borderId="35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 wrapText="1"/>
    </xf>
    <xf numFmtId="3" fontId="24" fillId="0" borderId="35" xfId="0" applyNumberFormat="1" applyFont="1" applyBorder="1" applyAlignment="1">
      <alignment vertical="center"/>
    </xf>
    <xf numFmtId="3" fontId="30" fillId="0" borderId="35" xfId="0" applyNumberFormat="1" applyFont="1" applyBorder="1" applyAlignment="1">
      <alignment vertical="center"/>
    </xf>
    <xf numFmtId="3" fontId="30" fillId="0" borderId="34" xfId="0" applyNumberFormat="1" applyFont="1" applyBorder="1" applyAlignment="1">
      <alignment vertical="center"/>
    </xf>
    <xf numFmtId="166" fontId="32" fillId="0" borderId="22" xfId="63" applyNumberFormat="1" applyFont="1" applyFill="1" applyBorder="1" applyAlignment="1" applyProtection="1">
      <alignment horizontal="right" vertical="center" wrapText="1"/>
      <protection/>
    </xf>
    <xf numFmtId="0" fontId="24" fillId="0" borderId="32" xfId="0" applyFont="1" applyBorder="1" applyAlignment="1">
      <alignment horizontal="left" vertical="center" wrapText="1"/>
    </xf>
    <xf numFmtId="166" fontId="30" fillId="0" borderId="23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36" xfId="0" applyNumberFormat="1" applyFont="1" applyBorder="1" applyAlignment="1">
      <alignment vertical="center"/>
    </xf>
    <xf numFmtId="3" fontId="30" fillId="0" borderId="32" xfId="63" applyNumberFormat="1" applyFont="1" applyFill="1" applyBorder="1">
      <alignment/>
      <protection/>
    </xf>
    <xf numFmtId="3" fontId="30" fillId="0" borderId="28" xfId="63" applyNumberFormat="1" applyFont="1" applyFill="1" applyBorder="1">
      <alignment/>
      <protection/>
    </xf>
    <xf numFmtId="166" fontId="27" fillId="0" borderId="28" xfId="63" applyNumberFormat="1" applyFont="1" applyFill="1" applyBorder="1" applyAlignment="1" applyProtection="1">
      <alignment horizontal="right" vertical="center" wrapText="1"/>
      <protection/>
    </xf>
    <xf numFmtId="3" fontId="30" fillId="0" borderId="31" xfId="63" applyNumberFormat="1" applyFont="1" applyFill="1" applyBorder="1">
      <alignment/>
      <protection/>
    </xf>
    <xf numFmtId="166" fontId="27" fillId="0" borderId="14" xfId="63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Border="1" applyAlignment="1">
      <alignment horizontal="right" vertical="center"/>
    </xf>
    <xf numFmtId="3" fontId="27" fillId="0" borderId="16" xfId="0" applyNumberFormat="1" applyFont="1" applyBorder="1" applyAlignment="1">
      <alignment horizontal="right" vertical="center"/>
    </xf>
    <xf numFmtId="166" fontId="27" fillId="0" borderId="15" xfId="63" applyNumberFormat="1" applyFont="1" applyFill="1" applyBorder="1" applyAlignment="1" applyProtection="1">
      <alignment horizontal="right" vertical="center" wrapText="1"/>
      <protection locked="0"/>
    </xf>
    <xf numFmtId="3" fontId="27" fillId="0" borderId="14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6" fillId="0" borderId="11" xfId="0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3" fontId="27" fillId="0" borderId="11" xfId="63" applyNumberFormat="1" applyFont="1" applyFill="1" applyBorder="1" applyAlignment="1" applyProtection="1">
      <alignment horizontal="right" vertical="center" wrapText="1"/>
      <protection/>
    </xf>
    <xf numFmtId="3" fontId="27" fillId="0" borderId="15" xfId="63" applyNumberFormat="1" applyFont="1" applyFill="1" applyBorder="1" applyAlignment="1" applyProtection="1">
      <alignment horizontal="right" vertical="center" wrapText="1"/>
      <protection/>
    </xf>
    <xf numFmtId="3" fontId="27" fillId="0" borderId="14" xfId="63" applyNumberFormat="1" applyFont="1" applyFill="1" applyBorder="1" applyAlignment="1" applyProtection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vertical="center"/>
    </xf>
    <xf numFmtId="3" fontId="30" fillId="0" borderId="37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0" fontId="24" fillId="0" borderId="39" xfId="0" applyFont="1" applyBorder="1" applyAlignment="1">
      <alignment horizontal="left" vertical="center" wrapText="1"/>
    </xf>
    <xf numFmtId="166" fontId="30" fillId="0" borderId="33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39" xfId="0" applyNumberFormat="1" applyFont="1" applyBorder="1" applyAlignment="1">
      <alignment vertical="center"/>
    </xf>
    <xf numFmtId="3" fontId="30" fillId="0" borderId="40" xfId="63" applyNumberFormat="1" applyFont="1" applyFill="1" applyBorder="1">
      <alignment/>
      <protection/>
    </xf>
    <xf numFmtId="166" fontId="30" fillId="0" borderId="39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41" xfId="0" applyNumberFormat="1" applyFont="1" applyBorder="1" applyAlignment="1">
      <alignment vertical="center"/>
    </xf>
    <xf numFmtId="3" fontId="30" fillId="0" borderId="33" xfId="63" applyNumberFormat="1" applyFont="1" applyFill="1" applyBorder="1">
      <alignment/>
      <protection/>
    </xf>
    <xf numFmtId="0" fontId="34" fillId="0" borderId="19" xfId="0" applyFont="1" applyBorder="1" applyAlignment="1">
      <alignment horizontal="left" vertical="center" wrapText="1"/>
    </xf>
    <xf numFmtId="166" fontId="32" fillId="0" borderId="18" xfId="63" applyNumberFormat="1" applyFont="1" applyFill="1" applyBorder="1" applyAlignment="1" applyProtection="1">
      <alignment horizontal="right" vertical="center" wrapText="1"/>
      <protection/>
    </xf>
    <xf numFmtId="166" fontId="32" fillId="0" borderId="19" xfId="63" applyNumberFormat="1" applyFont="1" applyFill="1" applyBorder="1" applyAlignment="1" applyProtection="1">
      <alignment horizontal="right" vertical="center" wrapText="1"/>
      <protection/>
    </xf>
    <xf numFmtId="3" fontId="30" fillId="0" borderId="21" xfId="0" applyNumberFormat="1" applyFont="1" applyBorder="1" applyAlignment="1">
      <alignment vertical="center"/>
    </xf>
    <xf numFmtId="166" fontId="30" fillId="0" borderId="21" xfId="63" applyNumberFormat="1" applyFont="1" applyFill="1" applyBorder="1" applyAlignment="1" applyProtection="1">
      <alignment horizontal="right" vertical="center" wrapText="1"/>
      <protection/>
    </xf>
    <xf numFmtId="0" fontId="24" fillId="0" borderId="30" xfId="0" applyFont="1" applyBorder="1" applyAlignment="1">
      <alignment horizontal="left" vertical="center" wrapText="1"/>
    </xf>
    <xf numFmtId="3" fontId="30" fillId="0" borderId="30" xfId="0" applyNumberFormat="1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0" fontId="34" fillId="0" borderId="25" xfId="0" applyFont="1" applyBorder="1" applyAlignment="1">
      <alignment horizontal="left" vertical="center" wrapText="1"/>
    </xf>
    <xf numFmtId="166" fontId="32" fillId="0" borderId="25" xfId="63" applyNumberFormat="1" applyFont="1" applyFill="1" applyBorder="1" applyAlignment="1" applyProtection="1">
      <alignment horizontal="right" vertical="center" wrapText="1"/>
      <protection/>
    </xf>
    <xf numFmtId="166" fontId="32" fillId="0" borderId="26" xfId="63" applyNumberFormat="1" applyFont="1" applyFill="1" applyBorder="1" applyAlignment="1" applyProtection="1">
      <alignment horizontal="right" vertical="center" wrapText="1"/>
      <protection/>
    </xf>
    <xf numFmtId="166" fontId="32" fillId="0" borderId="21" xfId="63" applyNumberFormat="1" applyFont="1" applyFill="1" applyBorder="1" applyAlignment="1" applyProtection="1">
      <alignment horizontal="right" vertical="center" wrapText="1"/>
      <protection/>
    </xf>
    <xf numFmtId="166" fontId="32" fillId="0" borderId="18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0" applyNumberFormat="1" applyFont="1" applyBorder="1" applyAlignment="1">
      <alignment horizontal="right" vertical="center"/>
    </xf>
    <xf numFmtId="3" fontId="32" fillId="0" borderId="20" xfId="63" applyNumberFormat="1" applyFont="1" applyFill="1" applyBorder="1">
      <alignment/>
      <protection/>
    </xf>
    <xf numFmtId="166" fontId="32" fillId="0" borderId="19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18" xfId="0" applyNumberFormat="1" applyFont="1" applyBorder="1" applyAlignment="1">
      <alignment horizontal="right" vertical="center"/>
    </xf>
    <xf numFmtId="3" fontId="32" fillId="0" borderId="18" xfId="63" applyNumberFormat="1" applyFont="1" applyFill="1" applyBorder="1">
      <alignment/>
      <protection/>
    </xf>
    <xf numFmtId="166" fontId="30" fillId="0" borderId="18" xfId="63" applyNumberFormat="1" applyFont="1" applyFill="1" applyBorder="1" applyAlignment="1" applyProtection="1">
      <alignment horizontal="right" vertical="center" wrapText="1"/>
      <protection/>
    </xf>
    <xf numFmtId="0" fontId="34" fillId="0" borderId="39" xfId="0" applyFont="1" applyBorder="1" applyAlignment="1">
      <alignment horizontal="left" vertical="center" wrapText="1"/>
    </xf>
    <xf numFmtId="166" fontId="32" fillId="0" borderId="13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39" xfId="0" applyNumberFormat="1" applyFont="1" applyBorder="1" applyAlignment="1">
      <alignment horizontal="right" vertical="center"/>
    </xf>
    <xf numFmtId="3" fontId="32" fillId="0" borderId="40" xfId="63" applyNumberFormat="1" applyFont="1" applyFill="1" applyBorder="1">
      <alignment/>
      <protection/>
    </xf>
    <xf numFmtId="166" fontId="32" fillId="0" borderId="42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33" xfId="0" applyNumberFormat="1" applyFont="1" applyBorder="1" applyAlignment="1">
      <alignment horizontal="right" vertical="center"/>
    </xf>
    <xf numFmtId="3" fontId="32" fillId="0" borderId="33" xfId="63" applyNumberFormat="1" applyFont="1" applyFill="1" applyBorder="1">
      <alignment/>
      <protection/>
    </xf>
    <xf numFmtId="3" fontId="32" fillId="0" borderId="43" xfId="63" applyNumberFormat="1" applyFont="1" applyFill="1" applyBorder="1">
      <alignment/>
      <protection/>
    </xf>
    <xf numFmtId="49" fontId="24" fillId="0" borderId="14" xfId="0" applyNumberFormat="1" applyFont="1" applyBorder="1" applyAlignment="1">
      <alignment horizontal="right" vertical="center"/>
    </xf>
    <xf numFmtId="0" fontId="26" fillId="0" borderId="44" xfId="0" applyFont="1" applyBorder="1" applyAlignment="1">
      <alignment vertical="center" wrapText="1"/>
    </xf>
    <xf numFmtId="3" fontId="27" fillId="0" borderId="42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166" fontId="30" fillId="0" borderId="18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29" xfId="0" applyNumberFormat="1" applyFont="1" applyBorder="1" applyAlignment="1">
      <alignment vertical="center"/>
    </xf>
    <xf numFmtId="3" fontId="30" fillId="0" borderId="20" xfId="63" applyNumberFormat="1" applyFont="1" applyFill="1" applyBorder="1">
      <alignment/>
      <protection/>
    </xf>
    <xf numFmtId="166" fontId="30" fillId="0" borderId="19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45" xfId="0" applyNumberFormat="1" applyFont="1" applyBorder="1" applyAlignment="1">
      <alignment vertical="center"/>
    </xf>
    <xf numFmtId="3" fontId="30" fillId="0" borderId="18" xfId="63" applyNumberFormat="1" applyFont="1" applyFill="1" applyBorder="1">
      <alignment/>
      <protection/>
    </xf>
    <xf numFmtId="3" fontId="30" fillId="0" borderId="14" xfId="63" applyNumberFormat="1" applyFont="1" applyFill="1" applyBorder="1">
      <alignment/>
      <protection/>
    </xf>
    <xf numFmtId="3" fontId="30" fillId="0" borderId="15" xfId="63" applyNumberFormat="1" applyFont="1" applyFill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24" fillId="0" borderId="46" xfId="0" applyFont="1" applyBorder="1" applyAlignment="1">
      <alignment vertical="center" wrapText="1"/>
    </xf>
    <xf numFmtId="3" fontId="30" fillId="0" borderId="18" xfId="0" applyNumberFormat="1" applyFont="1" applyBorder="1" applyAlignment="1">
      <alignment vertical="center" wrapText="1"/>
    </xf>
    <xf numFmtId="3" fontId="30" fillId="0" borderId="46" xfId="0" applyNumberFormat="1" applyFont="1" applyBorder="1" applyAlignment="1">
      <alignment vertical="center"/>
    </xf>
    <xf numFmtId="0" fontId="30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3" fontId="30" fillId="0" borderId="33" xfId="0" applyNumberFormat="1" applyFont="1" applyBorder="1" applyAlignment="1">
      <alignment vertical="center" wrapText="1"/>
    </xf>
    <xf numFmtId="0" fontId="30" fillId="0" borderId="39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right" vertical="center"/>
    </xf>
    <xf numFmtId="0" fontId="34" fillId="0" borderId="46" xfId="0" applyFont="1" applyBorder="1" applyAlignment="1">
      <alignment horizontal="lef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0" fontId="24" fillId="0" borderId="46" xfId="0" applyFont="1" applyBorder="1" applyAlignment="1">
      <alignment horizontal="left" vertical="center" wrapText="1"/>
    </xf>
    <xf numFmtId="3" fontId="30" fillId="0" borderId="21" xfId="0" applyNumberFormat="1" applyFont="1" applyBorder="1" applyAlignment="1">
      <alignment vertical="center" wrapText="1"/>
    </xf>
    <xf numFmtId="0" fontId="30" fillId="0" borderId="25" xfId="0" applyFont="1" applyBorder="1" applyAlignment="1">
      <alignment horizontal="left" vertical="center" wrapText="1"/>
    </xf>
    <xf numFmtId="49" fontId="24" fillId="0" borderId="33" xfId="0" applyNumberFormat="1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 wrapText="1"/>
    </xf>
    <xf numFmtId="3" fontId="30" fillId="0" borderId="33" xfId="0" applyNumberFormat="1" applyFont="1" applyBorder="1" applyAlignment="1">
      <alignment horizontal="right" vertical="center" wrapText="1"/>
    </xf>
    <xf numFmtId="3" fontId="30" fillId="0" borderId="43" xfId="63" applyNumberFormat="1" applyFont="1" applyFill="1" applyBorder="1">
      <alignment/>
      <protection/>
    </xf>
    <xf numFmtId="0" fontId="30" fillId="0" borderId="39" xfId="0" applyFont="1" applyBorder="1" applyAlignment="1">
      <alignment horizontal="right" vertical="center" wrapText="1"/>
    </xf>
    <xf numFmtId="3" fontId="30" fillId="0" borderId="13" xfId="63" applyNumberFormat="1" applyFont="1" applyFill="1" applyBorder="1">
      <alignment/>
      <protection/>
    </xf>
    <xf numFmtId="49" fontId="24" fillId="23" borderId="13" xfId="0" applyNumberFormat="1" applyFont="1" applyFill="1" applyBorder="1" applyAlignment="1">
      <alignment vertical="center"/>
    </xf>
    <xf numFmtId="0" fontId="26" fillId="23" borderId="15" xfId="0" applyFont="1" applyFill="1" applyBorder="1" applyAlignment="1">
      <alignment vertical="center" wrapText="1"/>
    </xf>
    <xf numFmtId="166" fontId="27" fillId="23" borderId="14" xfId="63" applyNumberFormat="1" applyFont="1" applyFill="1" applyBorder="1" applyAlignment="1" applyProtection="1">
      <alignment horizontal="right" vertical="center" wrapText="1"/>
      <protection/>
    </xf>
    <xf numFmtId="166" fontId="27" fillId="23" borderId="15" xfId="63" applyNumberFormat="1" applyFont="1" applyFill="1" applyBorder="1" applyAlignment="1" applyProtection="1">
      <alignment horizontal="right" vertical="center" wrapText="1"/>
      <protection/>
    </xf>
    <xf numFmtId="166" fontId="27" fillId="23" borderId="11" xfId="63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49" fontId="24" fillId="0" borderId="47" xfId="0" applyNumberFormat="1" applyFont="1" applyBorder="1" applyAlignment="1">
      <alignment horizontal="right" vertical="center"/>
    </xf>
    <xf numFmtId="0" fontId="26" fillId="0" borderId="48" xfId="63" applyFont="1" applyFill="1" applyBorder="1" applyAlignment="1" applyProtection="1">
      <alignment vertical="center" wrapText="1"/>
      <protection/>
    </xf>
    <xf numFmtId="166" fontId="27" fillId="0" borderId="48" xfId="63" applyNumberFormat="1" applyFont="1" applyFill="1" applyBorder="1" applyAlignment="1" applyProtection="1">
      <alignment vertical="center" wrapText="1"/>
      <protection/>
    </xf>
    <xf numFmtId="3" fontId="27" fillId="0" borderId="12" xfId="63" applyNumberFormat="1" applyFont="1" applyFill="1" applyBorder="1" applyAlignment="1" applyProtection="1">
      <alignment horizontal="right" vertical="center" wrapText="1"/>
      <protection/>
    </xf>
    <xf numFmtId="3" fontId="27" fillId="0" borderId="49" xfId="63" applyNumberFormat="1" applyFont="1" applyFill="1" applyBorder="1" applyAlignment="1" applyProtection="1">
      <alignment horizontal="right" vertical="center" wrapText="1"/>
      <protection/>
    </xf>
    <xf numFmtId="3" fontId="27" fillId="0" borderId="44" xfId="63" applyNumberFormat="1" applyFont="1" applyFill="1" applyBorder="1" applyAlignment="1" applyProtection="1">
      <alignment horizontal="right" vertical="center" wrapText="1"/>
      <protection/>
    </xf>
    <xf numFmtId="166" fontId="27" fillId="0" borderId="14" xfId="63" applyNumberFormat="1" applyFont="1" applyFill="1" applyBorder="1" applyAlignment="1" applyProtection="1">
      <alignment vertical="center" wrapText="1"/>
      <protection/>
    </xf>
    <xf numFmtId="49" fontId="24" fillId="0" borderId="50" xfId="0" applyNumberFormat="1" applyFont="1" applyBorder="1" applyAlignment="1">
      <alignment horizontal="right" vertical="center"/>
    </xf>
    <xf numFmtId="0" fontId="24" fillId="0" borderId="51" xfId="63" applyFont="1" applyFill="1" applyBorder="1" applyAlignment="1" applyProtection="1">
      <alignment horizontal="left" vertical="center" wrapText="1"/>
      <protection/>
    </xf>
    <xf numFmtId="166" fontId="30" fillId="0" borderId="52" xfId="63" applyNumberFormat="1" applyFont="1" applyFill="1" applyBorder="1" applyAlignment="1" applyProtection="1">
      <alignment vertical="center" wrapText="1"/>
      <protection locked="0"/>
    </xf>
    <xf numFmtId="3" fontId="30" fillId="0" borderId="52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18" xfId="63" applyNumberFormat="1" applyFont="1" applyFill="1" applyBorder="1" applyAlignment="1">
      <alignment vertical="center"/>
      <protection/>
    </xf>
    <xf numFmtId="166" fontId="27" fillId="0" borderId="18" xfId="63" applyNumberFormat="1" applyFont="1" applyFill="1" applyBorder="1" applyAlignment="1" applyProtection="1">
      <alignment vertical="center" wrapText="1"/>
      <protection/>
    </xf>
    <xf numFmtId="3" fontId="30" fillId="0" borderId="19" xfId="63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63" applyNumberFormat="1" applyFont="1" applyFill="1" applyBorder="1" applyAlignment="1" applyProtection="1">
      <alignment horizontal="right" vertical="center" wrapText="1"/>
      <protection/>
    </xf>
    <xf numFmtId="3" fontId="30" fillId="0" borderId="19" xfId="63" applyNumberFormat="1" applyFont="1" applyFill="1" applyBorder="1" applyAlignment="1">
      <alignment vertical="center"/>
      <protection/>
    </xf>
    <xf numFmtId="49" fontId="24" fillId="0" borderId="27" xfId="0" applyNumberFormat="1" applyFont="1" applyBorder="1" applyAlignment="1">
      <alignment horizontal="right" vertical="center"/>
    </xf>
    <xf numFmtId="0" fontId="24" fillId="0" borderId="27" xfId="63" applyFont="1" applyFill="1" applyBorder="1" applyAlignment="1" applyProtection="1">
      <alignment horizontal="left" vertical="center" wrapText="1"/>
      <protection/>
    </xf>
    <xf numFmtId="166" fontId="30" fillId="0" borderId="38" xfId="63" applyNumberFormat="1" applyFont="1" applyFill="1" applyBorder="1" applyAlignment="1" applyProtection="1">
      <alignment vertical="center" wrapText="1"/>
      <protection locked="0"/>
    </xf>
    <xf numFmtId="3" fontId="30" fillId="0" borderId="38" xfId="63" applyNumberFormat="1" applyFont="1" applyFill="1" applyBorder="1" applyAlignment="1" applyProtection="1">
      <alignment horizontal="right" vertical="center" wrapText="1"/>
      <protection locked="0"/>
    </xf>
    <xf numFmtId="166" fontId="27" fillId="0" borderId="21" xfId="63" applyNumberFormat="1" applyFont="1" applyFill="1" applyBorder="1" applyAlignment="1" applyProtection="1">
      <alignment vertical="center" wrapText="1"/>
      <protection/>
    </xf>
    <xf numFmtId="3" fontId="30" fillId="0" borderId="25" xfId="63" applyNumberFormat="1" applyFont="1" applyFill="1" applyBorder="1" applyAlignment="1" applyProtection="1">
      <alignment horizontal="right" vertical="center" wrapText="1"/>
      <protection locked="0"/>
    </xf>
    <xf numFmtId="3" fontId="27" fillId="0" borderId="21" xfId="63" applyNumberFormat="1" applyFont="1" applyFill="1" applyBorder="1" applyAlignment="1" applyProtection="1">
      <alignment horizontal="right" vertical="center" wrapText="1"/>
      <protection/>
    </xf>
    <xf numFmtId="3" fontId="30" fillId="0" borderId="25" xfId="63" applyNumberFormat="1" applyFont="1" applyFill="1" applyBorder="1">
      <alignment/>
      <protection/>
    </xf>
    <xf numFmtId="3" fontId="30" fillId="0" borderId="53" xfId="63" applyNumberFormat="1" applyFont="1" applyFill="1" applyBorder="1" applyAlignment="1" applyProtection="1">
      <alignment horizontal="right" vertical="center" wrapText="1"/>
      <protection locked="0"/>
    </xf>
    <xf numFmtId="166" fontId="30" fillId="0" borderId="53" xfId="63" applyNumberFormat="1" applyFont="1" applyFill="1" applyBorder="1" applyAlignment="1" applyProtection="1">
      <alignment vertical="center" wrapText="1"/>
      <protection locked="0"/>
    </xf>
    <xf numFmtId="3" fontId="30" fillId="0" borderId="30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22" xfId="63" applyNumberFormat="1" applyFont="1" applyFill="1" applyBorder="1">
      <alignment/>
      <protection/>
    </xf>
    <xf numFmtId="3" fontId="30" fillId="0" borderId="28" xfId="63" applyNumberFormat="1" applyFont="1" applyFill="1" applyBorder="1" applyAlignment="1">
      <alignment vertical="center"/>
      <protection/>
    </xf>
    <xf numFmtId="3" fontId="30" fillId="0" borderId="30" xfId="63" applyNumberFormat="1" applyFont="1" applyFill="1" applyBorder="1" applyAlignment="1">
      <alignment vertical="center"/>
      <protection/>
    </xf>
    <xf numFmtId="0" fontId="24" fillId="0" borderId="27" xfId="63" applyFont="1" applyFill="1" applyBorder="1" applyAlignment="1" applyProtection="1">
      <alignment horizontal="left" vertical="center"/>
      <protection/>
    </xf>
    <xf numFmtId="0" fontId="24" fillId="0" borderId="54" xfId="63" applyFont="1" applyFill="1" applyBorder="1" applyAlignment="1" applyProtection="1">
      <alignment horizontal="left" vertical="center" wrapText="1"/>
      <protection/>
    </xf>
    <xf numFmtId="3" fontId="30" fillId="0" borderId="30" xfId="63" applyNumberFormat="1" applyFont="1" applyFill="1" applyBorder="1">
      <alignment/>
      <protection/>
    </xf>
    <xf numFmtId="49" fontId="24" fillId="0" borderId="54" xfId="0" applyNumberFormat="1" applyFont="1" applyBorder="1" applyAlignment="1">
      <alignment horizontal="right" vertical="center"/>
    </xf>
    <xf numFmtId="166" fontId="27" fillId="0" borderId="33" xfId="63" applyNumberFormat="1" applyFont="1" applyFill="1" applyBorder="1" applyAlignment="1" applyProtection="1">
      <alignment vertical="center" wrapText="1"/>
      <protection/>
    </xf>
    <xf numFmtId="0" fontId="26" fillId="0" borderId="47" xfId="63" applyFont="1" applyFill="1" applyBorder="1" applyAlignment="1" applyProtection="1">
      <alignment vertical="center" wrapText="1"/>
      <protection/>
    </xf>
    <xf numFmtId="166" fontId="27" fillId="0" borderId="47" xfId="63" applyNumberFormat="1" applyFont="1" applyFill="1" applyBorder="1" applyAlignment="1" applyProtection="1">
      <alignment vertical="center" wrapText="1"/>
      <protection/>
    </xf>
    <xf numFmtId="3" fontId="27" fillId="0" borderId="15" xfId="63" applyNumberFormat="1" applyFont="1" applyFill="1" applyBorder="1" applyAlignment="1" applyProtection="1">
      <alignment vertical="center" wrapText="1"/>
      <protection/>
    </xf>
    <xf numFmtId="3" fontId="27" fillId="0" borderId="14" xfId="63" applyNumberFormat="1" applyFont="1" applyFill="1" applyBorder="1" applyAlignment="1" applyProtection="1">
      <alignment vertical="center" wrapText="1"/>
      <protection/>
    </xf>
    <xf numFmtId="166" fontId="27" fillId="0" borderId="55" xfId="63" applyNumberFormat="1" applyFont="1" applyFill="1" applyBorder="1" applyAlignment="1" applyProtection="1">
      <alignment vertical="center" wrapText="1"/>
      <protection/>
    </xf>
    <xf numFmtId="0" fontId="24" fillId="0" borderId="50" xfId="63" applyFont="1" applyFill="1" applyBorder="1" applyAlignment="1" applyProtection="1">
      <alignment horizontal="left" vertical="center" wrapText="1"/>
      <protection/>
    </xf>
    <xf numFmtId="166" fontId="30" fillId="0" borderId="37" xfId="63" applyNumberFormat="1" applyFont="1" applyFill="1" applyBorder="1" applyAlignment="1" applyProtection="1">
      <alignment vertical="center" wrapText="1"/>
      <protection locked="0"/>
    </xf>
    <xf numFmtId="3" fontId="30" fillId="0" borderId="37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22" xfId="63" applyNumberFormat="1" applyFont="1" applyFill="1" applyBorder="1" applyAlignment="1">
      <alignment vertical="center"/>
      <protection/>
    </xf>
    <xf numFmtId="3" fontId="30" fillId="0" borderId="25" xfId="63" applyNumberFormat="1" applyFont="1" applyFill="1" applyBorder="1" applyAlignment="1">
      <alignment vertical="center"/>
      <protection/>
    </xf>
    <xf numFmtId="3" fontId="27" fillId="0" borderId="56" xfId="63" applyNumberFormat="1" applyFont="1" applyFill="1" applyBorder="1" applyAlignment="1" applyProtection="1">
      <alignment vertical="center" wrapText="1"/>
      <protection/>
    </xf>
    <xf numFmtId="0" fontId="27" fillId="0" borderId="56" xfId="63" applyFont="1" applyFill="1" applyBorder="1" applyAlignment="1" applyProtection="1">
      <alignment vertical="center" wrapText="1"/>
      <protection/>
    </xf>
    <xf numFmtId="3" fontId="27" fillId="0" borderId="11" xfId="63" applyNumberFormat="1" applyFont="1" applyFill="1" applyBorder="1" applyAlignment="1" applyProtection="1">
      <alignment vertical="center" wrapText="1"/>
      <protection/>
    </xf>
    <xf numFmtId="3" fontId="27" fillId="0" borderId="16" xfId="63" applyNumberFormat="1" applyFont="1" applyFill="1" applyBorder="1" applyAlignment="1" applyProtection="1">
      <alignment vertical="center" wrapText="1"/>
      <protection/>
    </xf>
    <xf numFmtId="0" fontId="27" fillId="0" borderId="14" xfId="63" applyFont="1" applyFill="1" applyBorder="1" applyAlignment="1" applyProtection="1">
      <alignment vertical="center" wrapText="1"/>
      <protection/>
    </xf>
    <xf numFmtId="3" fontId="30" fillId="0" borderId="57" xfId="63" applyNumberFormat="1" applyFont="1" applyFill="1" applyBorder="1" applyAlignment="1" applyProtection="1">
      <alignment vertical="center" wrapText="1"/>
      <protection/>
    </xf>
    <xf numFmtId="0" fontId="30" fillId="0" borderId="57" xfId="63" applyFont="1" applyFill="1" applyBorder="1" applyAlignment="1" applyProtection="1">
      <alignment horizontal="left" vertical="center" wrapText="1"/>
      <protection/>
    </xf>
    <xf numFmtId="3" fontId="30" fillId="0" borderId="34" xfId="63" applyNumberFormat="1" applyFont="1" applyFill="1" applyBorder="1">
      <alignment/>
      <protection/>
    </xf>
    <xf numFmtId="3" fontId="30" fillId="0" borderId="24" xfId="63" applyNumberFormat="1" applyFont="1" applyFill="1" applyBorder="1" applyAlignment="1" applyProtection="1">
      <alignment vertical="center" wrapText="1"/>
      <protection/>
    </xf>
    <xf numFmtId="0" fontId="30" fillId="0" borderId="17" xfId="63" applyFont="1" applyFill="1" applyBorder="1" applyAlignment="1" applyProtection="1">
      <alignment horizontal="left" vertical="center" wrapText="1"/>
      <protection/>
    </xf>
    <xf numFmtId="3" fontId="30" fillId="0" borderId="22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63" applyNumberFormat="1" applyFont="1" applyFill="1" applyBorder="1" applyAlignment="1" applyProtection="1">
      <alignment vertical="center" wrapText="1"/>
      <protection/>
    </xf>
    <xf numFmtId="3" fontId="32" fillId="0" borderId="13" xfId="63" applyNumberFormat="1" applyFont="1" applyFill="1" applyBorder="1">
      <alignment/>
      <protection/>
    </xf>
    <xf numFmtId="0" fontId="30" fillId="0" borderId="58" xfId="63" applyFont="1" applyFill="1" applyBorder="1" applyAlignment="1" applyProtection="1">
      <alignment horizontal="left" vertical="center" wrapText="1"/>
      <protection/>
    </xf>
    <xf numFmtId="3" fontId="32" fillId="0" borderId="0" xfId="63" applyNumberFormat="1" applyFont="1" applyFill="1" applyBorder="1">
      <alignment/>
      <protection/>
    </xf>
    <xf numFmtId="3" fontId="32" fillId="0" borderId="23" xfId="63" applyNumberFormat="1" applyFont="1" applyFill="1" applyBorder="1">
      <alignment/>
      <protection/>
    </xf>
    <xf numFmtId="3" fontId="30" fillId="0" borderId="26" xfId="63" applyNumberFormat="1" applyFont="1" applyFill="1" applyBorder="1" applyAlignment="1" applyProtection="1">
      <alignment vertical="center" wrapText="1"/>
      <protection/>
    </xf>
    <xf numFmtId="0" fontId="30" fillId="0" borderId="21" xfId="63" applyFont="1" applyFill="1" applyBorder="1" applyAlignment="1" applyProtection="1">
      <alignment horizontal="left" vertical="center" wrapText="1"/>
      <protection/>
    </xf>
    <xf numFmtId="3" fontId="27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30" fillId="0" borderId="11" xfId="63" applyNumberFormat="1" applyFont="1" applyFill="1" applyBorder="1">
      <alignment/>
      <protection/>
    </xf>
    <xf numFmtId="3" fontId="27" fillId="0" borderId="15" xfId="63" applyNumberFormat="1" applyFont="1" applyFill="1" applyBorder="1" applyAlignment="1" applyProtection="1">
      <alignment horizontal="right" vertical="center" wrapText="1"/>
      <protection locked="0"/>
    </xf>
    <xf numFmtId="166" fontId="27" fillId="0" borderId="16" xfId="63" applyNumberFormat="1" applyFont="1" applyFill="1" applyBorder="1" applyAlignment="1" applyProtection="1">
      <alignment vertical="center" wrapText="1"/>
      <protection/>
    </xf>
    <xf numFmtId="3" fontId="30" fillId="0" borderId="18" xfId="63" applyNumberFormat="1" applyFont="1" applyFill="1" applyBorder="1" applyAlignment="1" applyProtection="1">
      <alignment vertical="center" wrapText="1"/>
      <protection locked="0"/>
    </xf>
    <xf numFmtId="3" fontId="30" fillId="0" borderId="20" xfId="63" applyNumberFormat="1" applyFont="1" applyFill="1" applyBorder="1" applyAlignment="1" applyProtection="1">
      <alignment vertical="center" wrapText="1"/>
      <protection locked="0"/>
    </xf>
    <xf numFmtId="166" fontId="30" fillId="0" borderId="18" xfId="63" applyNumberFormat="1" applyFont="1" applyFill="1" applyBorder="1" applyAlignment="1" applyProtection="1">
      <alignment vertical="center" wrapText="1"/>
      <protection locked="0"/>
    </xf>
    <xf numFmtId="166" fontId="30" fillId="0" borderId="17" xfId="63" applyNumberFormat="1" applyFont="1" applyFill="1" applyBorder="1" applyAlignment="1" applyProtection="1">
      <alignment vertical="center" wrapText="1"/>
      <protection locked="0"/>
    </xf>
    <xf numFmtId="3" fontId="30" fillId="0" borderId="19" xfId="63" applyNumberFormat="1" applyFont="1" applyFill="1" applyBorder="1" applyAlignment="1" applyProtection="1">
      <alignment vertical="center" wrapText="1"/>
      <protection locked="0"/>
    </xf>
    <xf numFmtId="0" fontId="24" fillId="0" borderId="50" xfId="63" applyFont="1" applyFill="1" applyBorder="1" applyAlignment="1" applyProtection="1">
      <alignment horizontal="right" vertical="center" wrapText="1"/>
      <protection/>
    </xf>
    <xf numFmtId="166" fontId="30" fillId="0" borderId="27" xfId="63" applyNumberFormat="1" applyFont="1" applyFill="1" applyBorder="1" applyAlignment="1" applyProtection="1">
      <alignment vertical="center" wrapText="1"/>
      <protection locked="0"/>
    </xf>
    <xf numFmtId="3" fontId="32" fillId="0" borderId="21" xfId="63" applyNumberFormat="1" applyFont="1" applyFill="1" applyBorder="1">
      <alignment/>
      <protection/>
    </xf>
    <xf numFmtId="3" fontId="32" fillId="0" borderId="26" xfId="63" applyNumberFormat="1" applyFont="1" applyFill="1" applyBorder="1">
      <alignment/>
      <protection/>
    </xf>
    <xf numFmtId="166" fontId="30" fillId="0" borderId="21" xfId="63" applyNumberFormat="1" applyFont="1" applyFill="1" applyBorder="1" applyAlignment="1" applyProtection="1">
      <alignment vertical="center" wrapText="1"/>
      <protection locked="0"/>
    </xf>
    <xf numFmtId="3" fontId="30" fillId="0" borderId="57" xfId="63" applyNumberFormat="1" applyFont="1" applyFill="1" applyBorder="1" applyAlignment="1" applyProtection="1">
      <alignment horizontal="right" vertical="center" wrapText="1"/>
      <protection/>
    </xf>
    <xf numFmtId="3" fontId="30" fillId="0" borderId="17" xfId="63" applyNumberFormat="1" applyFont="1" applyFill="1" applyBorder="1" applyAlignment="1" applyProtection="1">
      <alignment horizontal="right" vertical="center" wrapText="1"/>
      <protection/>
    </xf>
    <xf numFmtId="3" fontId="30" fillId="0" borderId="59" xfId="63" applyNumberFormat="1" applyFont="1" applyFill="1" applyBorder="1" applyAlignment="1" applyProtection="1">
      <alignment horizontal="right" vertical="center" wrapText="1"/>
      <protection/>
    </xf>
    <xf numFmtId="3" fontId="30" fillId="0" borderId="33" xfId="63" applyNumberFormat="1" applyFont="1" applyFill="1" applyBorder="1" applyAlignment="1" applyProtection="1">
      <alignment horizontal="right" vertical="center" wrapText="1"/>
      <protection/>
    </xf>
    <xf numFmtId="49" fontId="24" fillId="23" borderId="47" xfId="0" applyNumberFormat="1" applyFont="1" applyFill="1" applyBorder="1" applyAlignment="1">
      <alignment horizontal="right" vertical="center"/>
    </xf>
    <xf numFmtId="0" fontId="26" fillId="23" borderId="47" xfId="63" applyFont="1" applyFill="1" applyBorder="1" applyAlignment="1" applyProtection="1">
      <alignment vertical="center" wrapText="1"/>
      <protection/>
    </xf>
    <xf numFmtId="3" fontId="27" fillId="23" borderId="12" xfId="63" applyNumberFormat="1" applyFont="1" applyFill="1" applyBorder="1" applyAlignment="1" applyProtection="1">
      <alignment horizontal="right" vertical="center" wrapText="1"/>
      <protection/>
    </xf>
    <xf numFmtId="0" fontId="1" fillId="0" borderId="0" xfId="58">
      <alignment/>
      <protection/>
    </xf>
    <xf numFmtId="166" fontId="37" fillId="0" borderId="55" xfId="57" applyNumberFormat="1" applyFont="1" applyFill="1" applyBorder="1" applyAlignment="1">
      <alignment horizontal="center" vertical="center" wrapText="1"/>
      <protection/>
    </xf>
    <xf numFmtId="166" fontId="37" fillId="0" borderId="60" xfId="57" applyNumberFormat="1" applyFont="1" applyBorder="1" applyAlignment="1">
      <alignment horizontal="center" vertical="center" wrapText="1"/>
      <protection/>
    </xf>
    <xf numFmtId="166" fontId="37" fillId="0" borderId="15" xfId="57" applyNumberFormat="1" applyFont="1" applyBorder="1" applyAlignment="1">
      <alignment horizontal="center" vertical="center" wrapText="1"/>
      <protection/>
    </xf>
    <xf numFmtId="166" fontId="38" fillId="0" borderId="61" xfId="57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37" xfId="57" applyNumberFormat="1" applyFont="1" applyFill="1" applyBorder="1" applyAlignment="1" applyProtection="1">
      <alignment vertical="center" wrapText="1"/>
      <protection locked="0"/>
    </xf>
    <xf numFmtId="166" fontId="38" fillId="0" borderId="62" xfId="57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63" xfId="57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31" xfId="57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64" xfId="57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65" xfId="57" applyNumberFormat="1" applyFont="1" applyFill="1" applyBorder="1" applyAlignment="1" applyProtection="1">
      <alignment horizontal="left" vertical="center" wrapText="1"/>
      <protection locked="0"/>
    </xf>
    <xf numFmtId="166" fontId="39" fillId="0" borderId="53" xfId="57" applyNumberFormat="1" applyFont="1" applyFill="1" applyBorder="1" applyAlignment="1" applyProtection="1">
      <alignment vertical="center" wrapText="1"/>
      <protection locked="0"/>
    </xf>
    <xf numFmtId="166" fontId="37" fillId="0" borderId="55" xfId="57" applyNumberFormat="1" applyFont="1" applyFill="1" applyBorder="1" applyAlignment="1">
      <alignment horizontal="left" vertical="center" wrapText="1" indent="1"/>
      <protection/>
    </xf>
    <xf numFmtId="166" fontId="40" fillId="0" borderId="47" xfId="57" applyNumberFormat="1" applyFont="1" applyFill="1" applyBorder="1" applyAlignment="1">
      <alignment vertical="center" wrapText="1"/>
      <protection/>
    </xf>
    <xf numFmtId="166" fontId="40" fillId="0" borderId="14" xfId="57" applyNumberFormat="1" applyFont="1" applyFill="1" applyBorder="1" applyAlignment="1">
      <alignment vertical="center" wrapText="1"/>
      <protection/>
    </xf>
    <xf numFmtId="166" fontId="40" fillId="0" borderId="47" xfId="0" applyNumberFormat="1" applyFont="1" applyFill="1" applyBorder="1" applyAlignment="1">
      <alignment vertical="center" wrapText="1"/>
    </xf>
    <xf numFmtId="166" fontId="40" fillId="0" borderId="12" xfId="57" applyNumberFormat="1" applyFont="1" applyFill="1" applyBorder="1" applyAlignment="1">
      <alignment vertical="center" wrapText="1"/>
      <protection/>
    </xf>
    <xf numFmtId="166" fontId="40" fillId="0" borderId="12" xfId="0" applyNumberFormat="1" applyFont="1" applyFill="1" applyBorder="1" applyAlignment="1">
      <alignment vertical="center" wrapText="1"/>
    </xf>
    <xf numFmtId="166" fontId="38" fillId="0" borderId="62" xfId="59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50" xfId="59" applyNumberFormat="1" applyFont="1" applyFill="1" applyBorder="1" applyAlignment="1" applyProtection="1">
      <alignment vertical="center" wrapText="1"/>
      <protection locked="0"/>
    </xf>
    <xf numFmtId="166" fontId="39" fillId="0" borderId="17" xfId="59" applyNumberFormat="1" applyFont="1" applyFill="1" applyBorder="1" applyAlignment="1" applyProtection="1">
      <alignment vertical="center" wrapText="1"/>
      <protection locked="0"/>
    </xf>
    <xf numFmtId="166" fontId="39" fillId="0" borderId="61" xfId="59" applyNumberFormat="1" applyFont="1" applyFill="1" applyBorder="1" applyAlignment="1" applyProtection="1">
      <alignment vertical="center" wrapText="1"/>
      <protection locked="0"/>
    </xf>
    <xf numFmtId="166" fontId="38" fillId="0" borderId="61" xfId="59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37" xfId="59" applyNumberFormat="1" applyFont="1" applyFill="1" applyBorder="1" applyAlignment="1" applyProtection="1">
      <alignment vertical="center" wrapText="1"/>
      <protection locked="0"/>
    </xf>
    <xf numFmtId="0" fontId="41" fillId="0" borderId="63" xfId="0" applyFont="1" applyBorder="1" applyAlignment="1">
      <alignment horizontal="left" vertical="center" wrapText="1"/>
    </xf>
    <xf numFmtId="166" fontId="39" fillId="0" borderId="66" xfId="59" applyNumberFormat="1" applyFont="1" applyFill="1" applyBorder="1" applyAlignment="1" applyProtection="1">
      <alignment vertical="center" wrapText="1"/>
      <protection locked="0"/>
    </xf>
    <xf numFmtId="166" fontId="39" fillId="0" borderId="21" xfId="59" applyNumberFormat="1" applyFont="1" applyFill="1" applyBorder="1" applyAlignment="1" applyProtection="1">
      <alignment vertical="center" wrapText="1"/>
      <protection locked="0"/>
    </xf>
    <xf numFmtId="166" fontId="39" fillId="0" borderId="63" xfId="59" applyNumberFormat="1" applyFont="1" applyFill="1" applyBorder="1" applyAlignment="1" applyProtection="1">
      <alignment vertical="center" wrapText="1"/>
      <protection locked="0"/>
    </xf>
    <xf numFmtId="166" fontId="38" fillId="0" borderId="63" xfId="59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27" xfId="59" applyNumberFormat="1" applyFont="1" applyFill="1" applyBorder="1" applyAlignment="1" applyProtection="1">
      <alignment vertical="center" wrapText="1"/>
      <protection locked="0"/>
    </xf>
    <xf numFmtId="166" fontId="39" fillId="0" borderId="38" xfId="59" applyNumberFormat="1" applyFont="1" applyFill="1" applyBorder="1" applyAlignment="1" applyProtection="1">
      <alignment vertical="center" wrapText="1"/>
      <protection locked="0"/>
    </xf>
    <xf numFmtId="166" fontId="37" fillId="0" borderId="55" xfId="59" applyNumberFormat="1" applyFont="1" applyFill="1" applyBorder="1" applyAlignment="1">
      <alignment horizontal="left" vertical="center" wrapText="1" indent="1"/>
      <protection/>
    </xf>
    <xf numFmtId="166" fontId="40" fillId="0" borderId="47" xfId="59" applyNumberFormat="1" applyFont="1" applyFill="1" applyBorder="1" applyAlignment="1">
      <alignment vertical="center" wrapText="1"/>
      <protection/>
    </xf>
    <xf numFmtId="166" fontId="40" fillId="0" borderId="14" xfId="59" applyNumberFormat="1" applyFont="1" applyFill="1" applyBorder="1" applyAlignment="1">
      <alignment vertical="center" wrapText="1"/>
      <protection/>
    </xf>
    <xf numFmtId="166" fontId="40" fillId="0" borderId="55" xfId="59" applyNumberFormat="1" applyFont="1" applyFill="1" applyBorder="1" applyAlignment="1">
      <alignment vertical="center" wrapText="1"/>
      <protection/>
    </xf>
    <xf numFmtId="166" fontId="40" fillId="0" borderId="12" xfId="59" applyNumberFormat="1" applyFont="1" applyFill="1" applyBorder="1" applyAlignment="1">
      <alignment vertical="center" wrapText="1"/>
      <protection/>
    </xf>
    <xf numFmtId="166" fontId="42" fillId="0" borderId="67" xfId="57" applyNumberFormat="1" applyFont="1" applyFill="1" applyBorder="1" applyAlignment="1">
      <alignment horizontal="left" vertical="center" wrapText="1" indent="1"/>
      <protection/>
    </xf>
    <xf numFmtId="166" fontId="40" fillId="0" borderId="68" xfId="57" applyNumberFormat="1" applyFont="1" applyFill="1" applyBorder="1" applyAlignment="1" applyProtection="1">
      <alignment horizontal="right" vertical="center" wrapText="1"/>
      <protection/>
    </xf>
    <xf numFmtId="166" fontId="40" fillId="0" borderId="14" xfId="57" applyNumberFormat="1" applyFont="1" applyFill="1" applyBorder="1" applyAlignment="1">
      <alignment horizontal="center" vertical="center" wrapText="1"/>
      <protection/>
    </xf>
    <xf numFmtId="166" fontId="40" fillId="0" borderId="55" xfId="57" applyNumberFormat="1" applyFont="1" applyFill="1" applyBorder="1" applyAlignment="1">
      <alignment horizontal="center" vertical="center" wrapText="1"/>
      <protection/>
    </xf>
    <xf numFmtId="166" fontId="40" fillId="0" borderId="13" xfId="57" applyNumberFormat="1" applyFont="1" applyFill="1" applyBorder="1" applyAlignment="1" applyProtection="1">
      <alignment horizontal="right" vertical="center" wrapText="1"/>
      <protection/>
    </xf>
    <xf numFmtId="166" fontId="40" fillId="0" borderId="69" xfId="57" applyNumberFormat="1" applyFont="1" applyFill="1" applyBorder="1" applyAlignment="1" applyProtection="1">
      <alignment horizontal="right" vertical="center" wrapText="1"/>
      <protection/>
    </xf>
    <xf numFmtId="166" fontId="39" fillId="0" borderId="50" xfId="57" applyNumberFormat="1" applyFont="1" applyFill="1" applyBorder="1" applyAlignment="1" applyProtection="1">
      <alignment vertical="center" wrapText="1"/>
      <protection locked="0"/>
    </xf>
    <xf numFmtId="166" fontId="39" fillId="0" borderId="27" xfId="57" applyNumberFormat="1" applyFont="1" applyFill="1" applyBorder="1" applyAlignment="1" applyProtection="1">
      <alignment vertical="center" wrapText="1"/>
      <protection locked="0"/>
    </xf>
    <xf numFmtId="166" fontId="39" fillId="0" borderId="38" xfId="57" applyNumberFormat="1" applyFont="1" applyFill="1" applyBorder="1" applyAlignment="1" applyProtection="1">
      <alignment vertical="center" wrapText="1"/>
      <protection locked="0"/>
    </xf>
    <xf numFmtId="166" fontId="39" fillId="0" borderId="54" xfId="57" applyNumberFormat="1" applyFont="1" applyFill="1" applyBorder="1" applyAlignment="1" applyProtection="1">
      <alignment vertical="center" wrapText="1"/>
      <protection locked="0"/>
    </xf>
    <xf numFmtId="166" fontId="40" fillId="0" borderId="55" xfId="0" applyNumberFormat="1" applyFont="1" applyFill="1" applyBorder="1" applyAlignment="1">
      <alignment vertical="center" wrapText="1"/>
    </xf>
    <xf numFmtId="166" fontId="40" fillId="0" borderId="14" xfId="0" applyNumberFormat="1" applyFont="1" applyFill="1" applyBorder="1" applyAlignment="1">
      <alignment vertical="center" wrapText="1"/>
    </xf>
    <xf numFmtId="166" fontId="40" fillId="0" borderId="47" xfId="57" applyNumberFormat="1" applyFont="1" applyFill="1" applyBorder="1" applyAlignment="1">
      <alignment horizontal="center" vertical="center" wrapText="1"/>
      <protection/>
    </xf>
    <xf numFmtId="166" fontId="43" fillId="0" borderId="61" xfId="57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62" xfId="57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63" xfId="57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31" xfId="57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64" xfId="57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65" xfId="57" applyNumberFormat="1" applyFont="1" applyFill="1" applyBorder="1" applyAlignment="1" applyProtection="1">
      <alignment horizontal="left" vertical="center" wrapText="1"/>
      <protection locked="0"/>
    </xf>
    <xf numFmtId="166" fontId="42" fillId="0" borderId="55" xfId="57" applyNumberFormat="1" applyFont="1" applyFill="1" applyBorder="1" applyAlignment="1">
      <alignment horizontal="left" vertical="center" wrapText="1" indent="1"/>
      <protection/>
    </xf>
    <xf numFmtId="166" fontId="43" fillId="0" borderId="62" xfId="59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61" xfId="59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63" xfId="0" applyFont="1" applyBorder="1" applyAlignment="1">
      <alignment horizontal="left" vertical="center" wrapText="1"/>
    </xf>
    <xf numFmtId="166" fontId="43" fillId="0" borderId="63" xfId="59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55" xfId="59" applyNumberFormat="1" applyFont="1" applyFill="1" applyBorder="1" applyAlignment="1">
      <alignment horizontal="left" vertical="center" wrapText="1" indent="1"/>
      <protection/>
    </xf>
    <xf numFmtId="0" fontId="16" fillId="0" borderId="0" xfId="60">
      <alignment/>
      <protection/>
    </xf>
    <xf numFmtId="166" fontId="16" fillId="0" borderId="0" xfId="60" applyNumberFormat="1" applyFill="1" applyAlignment="1">
      <alignment horizontal="left" vertical="center" wrapText="1"/>
      <protection/>
    </xf>
    <xf numFmtId="166" fontId="44" fillId="0" borderId="0" xfId="60" applyNumberFormat="1" applyFont="1" applyFill="1" applyAlignment="1">
      <alignment horizontal="right" wrapText="1"/>
      <protection/>
    </xf>
    <xf numFmtId="0" fontId="45" fillId="24" borderId="20" xfId="60" applyFont="1" applyFill="1" applyBorder="1" applyAlignment="1">
      <alignment horizontal="center" vertical="center" wrapText="1"/>
      <protection/>
    </xf>
    <xf numFmtId="0" fontId="16" fillId="0" borderId="31" xfId="60" applyBorder="1">
      <alignment/>
      <protection/>
    </xf>
    <xf numFmtId="0" fontId="16" fillId="0" borderId="27" xfId="60" applyFont="1" applyBorder="1" applyAlignment="1">
      <alignment horizontal="center" vertical="center" wrapText="1"/>
      <protection/>
    </xf>
    <xf numFmtId="0" fontId="16" fillId="24" borderId="27" xfId="60" applyFont="1" applyFill="1" applyBorder="1" applyAlignment="1">
      <alignment horizontal="center" vertical="center" wrapText="1"/>
      <protection/>
    </xf>
    <xf numFmtId="0" fontId="16" fillId="24" borderId="38" xfId="60" applyFont="1" applyFill="1" applyBorder="1" applyAlignment="1">
      <alignment horizontal="center" vertical="center" wrapText="1"/>
      <protection/>
    </xf>
    <xf numFmtId="0" fontId="25" fillId="0" borderId="63" xfId="60" applyFont="1" applyBorder="1" applyAlignment="1">
      <alignment vertical="top" wrapText="1"/>
      <protection/>
    </xf>
    <xf numFmtId="0" fontId="25" fillId="0" borderId="27" xfId="60" applyFont="1" applyBorder="1" applyAlignment="1">
      <alignment vertical="top" wrapText="1"/>
      <protection/>
    </xf>
    <xf numFmtId="3" fontId="24" fillId="0" borderId="27" xfId="60" applyNumberFormat="1" applyFont="1" applyBorder="1" applyAlignment="1">
      <alignment horizontal="right" vertical="top" wrapText="1"/>
      <protection/>
    </xf>
    <xf numFmtId="3" fontId="24" fillId="24" borderId="27" xfId="60" applyNumberFormat="1" applyFont="1" applyFill="1" applyBorder="1" applyAlignment="1">
      <alignment horizontal="right" vertical="top" wrapText="1"/>
      <protection/>
    </xf>
    <xf numFmtId="3" fontId="24" fillId="0" borderId="58" xfId="60" applyNumberFormat="1" applyFont="1" applyBorder="1" applyAlignment="1">
      <alignment horizontal="right" vertical="top" wrapText="1"/>
      <protection/>
    </xf>
    <xf numFmtId="3" fontId="24" fillId="24" borderId="37" xfId="60" applyNumberFormat="1" applyFont="1" applyFill="1" applyBorder="1" applyAlignment="1">
      <alignment horizontal="right" vertical="top" wrapText="1"/>
      <protection/>
    </xf>
    <xf numFmtId="3" fontId="24" fillId="24" borderId="38" xfId="60" applyNumberFormat="1" applyFont="1" applyFill="1" applyBorder="1" applyAlignment="1">
      <alignment horizontal="right" vertical="top" wrapText="1"/>
      <protection/>
    </xf>
    <xf numFmtId="0" fontId="25" fillId="0" borderId="26" xfId="60" applyFont="1" applyBorder="1" applyAlignment="1">
      <alignment vertical="top" wrapText="1"/>
      <protection/>
    </xf>
    <xf numFmtId="0" fontId="25" fillId="0" borderId="26" xfId="60" applyFont="1" applyBorder="1" applyAlignment="1">
      <alignment horizontal="left" vertical="top" wrapText="1"/>
      <protection/>
    </xf>
    <xf numFmtId="3" fontId="24" fillId="25" borderId="27" xfId="60" applyNumberFormat="1" applyFont="1" applyFill="1" applyBorder="1" applyAlignment="1">
      <alignment horizontal="right" vertical="top" wrapText="1"/>
      <protection/>
    </xf>
    <xf numFmtId="3" fontId="24" fillId="0" borderId="27" xfId="60" applyNumberFormat="1" applyFont="1" applyFill="1" applyBorder="1" applyAlignment="1">
      <alignment horizontal="right" vertical="top" wrapText="1"/>
      <protection/>
    </xf>
    <xf numFmtId="0" fontId="45" fillId="0" borderId="27" xfId="60" applyFont="1" applyBorder="1" applyAlignment="1">
      <alignment vertical="top" wrapText="1"/>
      <protection/>
    </xf>
    <xf numFmtId="0" fontId="24" fillId="0" borderId="58" xfId="60" applyNumberFormat="1" applyFont="1" applyBorder="1" applyAlignment="1">
      <alignment horizontal="right" vertical="top" wrapText="1"/>
      <protection/>
    </xf>
    <xf numFmtId="0" fontId="45" fillId="0" borderId="26" xfId="60" applyFont="1" applyBorder="1" applyAlignment="1">
      <alignment vertical="top" wrapText="1"/>
      <protection/>
    </xf>
    <xf numFmtId="0" fontId="25" fillId="0" borderId="27" xfId="60" applyFont="1" applyBorder="1" applyAlignment="1">
      <alignment horizontal="left" vertical="top" wrapText="1"/>
      <protection/>
    </xf>
    <xf numFmtId="0" fontId="25" fillId="0" borderId="66" xfId="60" applyFont="1" applyBorder="1" applyAlignment="1">
      <alignment horizontal="left" vertical="top" wrapText="1"/>
      <protection/>
    </xf>
    <xf numFmtId="3" fontId="24" fillId="24" borderId="58" xfId="60" applyNumberFormat="1" applyFont="1" applyFill="1" applyBorder="1" applyAlignment="1">
      <alignment horizontal="right" vertical="top" wrapText="1"/>
      <protection/>
    </xf>
    <xf numFmtId="3" fontId="26" fillId="24" borderId="27" xfId="60" applyNumberFormat="1" applyFont="1" applyFill="1" applyBorder="1" applyAlignment="1">
      <alignment horizontal="right" vertical="center" wrapText="1"/>
      <protection/>
    </xf>
    <xf numFmtId="3" fontId="26" fillId="24" borderId="38" xfId="60" applyNumberFormat="1" applyFont="1" applyFill="1" applyBorder="1" applyAlignment="1">
      <alignment horizontal="right" vertical="center" wrapText="1"/>
      <protection/>
    </xf>
    <xf numFmtId="0" fontId="46" fillId="0" borderId="0" xfId="60" applyFont="1" applyAlignment="1">
      <alignment vertical="center"/>
      <protection/>
    </xf>
    <xf numFmtId="0" fontId="45" fillId="0" borderId="26" xfId="60" applyFont="1" applyBorder="1" applyAlignment="1">
      <alignment horizontal="left" vertical="top" wrapText="1"/>
      <protection/>
    </xf>
    <xf numFmtId="0" fontId="45" fillId="0" borderId="66" xfId="60" applyFont="1" applyBorder="1" applyAlignment="1">
      <alignment horizontal="left" vertical="top" wrapText="1"/>
      <protection/>
    </xf>
    <xf numFmtId="3" fontId="26" fillId="0" borderId="27" xfId="60" applyNumberFormat="1" applyFont="1" applyBorder="1" applyAlignment="1">
      <alignment horizontal="right" vertical="top" wrapText="1"/>
      <protection/>
    </xf>
    <xf numFmtId="3" fontId="26" fillId="24" borderId="27" xfId="60" applyNumberFormat="1" applyFont="1" applyFill="1" applyBorder="1" applyAlignment="1">
      <alignment horizontal="right" vertical="top" wrapText="1"/>
      <protection/>
    </xf>
    <xf numFmtId="3" fontId="47" fillId="0" borderId="27" xfId="60" applyNumberFormat="1" applyFont="1" applyBorder="1" applyAlignment="1">
      <alignment horizontal="right" vertical="top" wrapText="1"/>
      <protection/>
    </xf>
    <xf numFmtId="3" fontId="47" fillId="24" borderId="27" xfId="60" applyNumberFormat="1" applyFont="1" applyFill="1" applyBorder="1" applyAlignment="1">
      <alignment horizontal="right" vertical="top" wrapText="1"/>
      <protection/>
    </xf>
    <xf numFmtId="3" fontId="47" fillId="0" borderId="58" xfId="60" applyNumberFormat="1" applyFont="1" applyBorder="1" applyAlignment="1">
      <alignment horizontal="right" vertical="top" wrapText="1"/>
      <protection/>
    </xf>
    <xf numFmtId="3" fontId="47" fillId="24" borderId="58" xfId="60" applyNumberFormat="1" applyFont="1" applyFill="1" applyBorder="1" applyAlignment="1">
      <alignment horizontal="right" vertical="top" wrapText="1"/>
      <protection/>
    </xf>
    <xf numFmtId="3" fontId="47" fillId="24" borderId="38" xfId="60" applyNumberFormat="1" applyFont="1" applyFill="1" applyBorder="1" applyAlignment="1">
      <alignment horizontal="right" vertical="top" wrapText="1"/>
      <protection/>
    </xf>
    <xf numFmtId="0" fontId="46" fillId="0" borderId="0" xfId="60" applyFont="1">
      <alignment/>
      <protection/>
    </xf>
    <xf numFmtId="0" fontId="25" fillId="0" borderId="35" xfId="60" applyFont="1" applyBorder="1" applyAlignment="1">
      <alignment vertical="top" wrapText="1"/>
      <protection/>
    </xf>
    <xf numFmtId="0" fontId="45" fillId="0" borderId="63" xfId="60" applyFont="1" applyBorder="1" applyAlignment="1">
      <alignment horizontal="left" vertical="top" wrapText="1"/>
      <protection/>
    </xf>
    <xf numFmtId="0" fontId="45" fillId="0" borderId="27" xfId="60" applyFont="1" applyBorder="1" applyAlignment="1">
      <alignment horizontal="left" vertical="top" wrapText="1"/>
      <protection/>
    </xf>
    <xf numFmtId="3" fontId="26" fillId="0" borderId="66" xfId="60" applyNumberFormat="1" applyFont="1" applyBorder="1" applyAlignment="1">
      <alignment horizontal="right" vertical="top" wrapText="1"/>
      <protection/>
    </xf>
    <xf numFmtId="3" fontId="24" fillId="0" borderId="66" xfId="60" applyNumberFormat="1" applyFont="1" applyBorder="1" applyAlignment="1">
      <alignment horizontal="right" vertical="top" wrapText="1"/>
      <protection/>
    </xf>
    <xf numFmtId="3" fontId="26" fillId="24" borderId="38" xfId="60" applyNumberFormat="1" applyFont="1" applyFill="1" applyBorder="1" applyAlignment="1">
      <alignment horizontal="right" vertical="top" wrapText="1"/>
      <protection/>
    </xf>
    <xf numFmtId="0" fontId="16" fillId="0" borderId="0" xfId="60" applyBorder="1">
      <alignment/>
      <protection/>
    </xf>
    <xf numFmtId="0" fontId="0" fillId="0" borderId="0" xfId="60" applyFont="1" applyBorder="1">
      <alignment/>
      <protection/>
    </xf>
    <xf numFmtId="0" fontId="0" fillId="24" borderId="0" xfId="60" applyFont="1" applyFill="1" applyBorder="1">
      <alignment/>
      <protection/>
    </xf>
    <xf numFmtId="0" fontId="0" fillId="24" borderId="29" xfId="60" applyFont="1" applyFill="1" applyBorder="1">
      <alignment/>
      <protection/>
    </xf>
    <xf numFmtId="49" fontId="25" fillId="0" borderId="63" xfId="60" applyNumberFormat="1" applyFont="1" applyBorder="1" applyAlignment="1">
      <alignment vertical="top" wrapText="1"/>
      <protection/>
    </xf>
    <xf numFmtId="0" fontId="24" fillId="0" borderId="27" xfId="60" applyFont="1" applyBorder="1">
      <alignment/>
      <protection/>
    </xf>
    <xf numFmtId="0" fontId="25" fillId="0" borderId="63" xfId="60" applyFont="1" applyBorder="1" applyAlignment="1">
      <alignment horizontal="right" vertical="top" wrapText="1"/>
      <protection/>
    </xf>
    <xf numFmtId="49" fontId="25" fillId="0" borderId="63" xfId="60" applyNumberFormat="1" applyFont="1" applyBorder="1" applyAlignment="1">
      <alignment horizontal="right" vertical="top" wrapText="1"/>
      <protection/>
    </xf>
    <xf numFmtId="0" fontId="16" fillId="0" borderId="0" xfId="60" applyAlignment="1">
      <alignment vertical="center"/>
      <protection/>
    </xf>
    <xf numFmtId="0" fontId="45" fillId="0" borderId="31" xfId="60" applyFont="1" applyFill="1" applyBorder="1" applyAlignment="1">
      <alignment horizontal="left" vertical="center" wrapText="1"/>
      <protection/>
    </xf>
    <xf numFmtId="0" fontId="45" fillId="0" borderId="0" xfId="60" applyFont="1" applyFill="1" applyBorder="1" applyAlignment="1">
      <alignment horizontal="left" vertical="center" wrapText="1"/>
      <protection/>
    </xf>
    <xf numFmtId="3" fontId="26" fillId="0" borderId="66" xfId="60" applyNumberFormat="1" applyFont="1" applyFill="1" applyBorder="1" applyAlignment="1">
      <alignment horizontal="right" vertical="center" wrapText="1"/>
      <protection/>
    </xf>
    <xf numFmtId="3" fontId="26" fillId="0" borderId="27" xfId="60" applyNumberFormat="1" applyFont="1" applyFill="1" applyBorder="1" applyAlignment="1">
      <alignment horizontal="right" vertical="center" wrapText="1"/>
      <protection/>
    </xf>
    <xf numFmtId="3" fontId="26" fillId="0" borderId="58" xfId="60" applyNumberFormat="1" applyFont="1" applyFill="1" applyBorder="1" applyAlignment="1">
      <alignment horizontal="right" vertical="center" wrapText="1"/>
      <protection/>
    </xf>
    <xf numFmtId="0" fontId="16" fillId="0" borderId="0" xfId="60" applyFill="1" applyAlignment="1">
      <alignment vertical="center"/>
      <protection/>
    </xf>
    <xf numFmtId="0" fontId="45" fillId="0" borderId="65" xfId="60" applyFont="1" applyFill="1" applyBorder="1" applyAlignment="1">
      <alignment horizontal="left" vertical="center" wrapText="1"/>
      <protection/>
    </xf>
    <xf numFmtId="0" fontId="45" fillId="0" borderId="70" xfId="60" applyFont="1" applyFill="1" applyBorder="1" applyAlignment="1">
      <alignment horizontal="left" vertical="center" wrapText="1"/>
      <protection/>
    </xf>
    <xf numFmtId="3" fontId="26" fillId="0" borderId="54" xfId="60" applyNumberFormat="1" applyFont="1" applyFill="1" applyBorder="1" applyAlignment="1">
      <alignment horizontal="right" vertical="center" wrapText="1"/>
      <protection/>
    </xf>
    <xf numFmtId="3" fontId="26" fillId="0" borderId="59" xfId="60" applyNumberFormat="1" applyFont="1" applyFill="1" applyBorder="1" applyAlignment="1">
      <alignment horizontal="right" vertical="center" wrapText="1"/>
      <protection/>
    </xf>
    <xf numFmtId="3" fontId="26" fillId="24" borderId="47" xfId="60" applyNumberFormat="1" applyFont="1" applyFill="1" applyBorder="1" applyAlignment="1">
      <alignment horizontal="right" vertical="center" wrapText="1"/>
      <protection/>
    </xf>
    <xf numFmtId="3" fontId="26" fillId="24" borderId="12" xfId="60" applyNumberFormat="1" applyFont="1" applyFill="1" applyBorder="1" applyAlignment="1">
      <alignment horizontal="right" vertical="center" wrapText="1"/>
      <protection/>
    </xf>
    <xf numFmtId="0" fontId="50" fillId="0" borderId="0" xfId="0" applyFont="1" applyAlignment="1">
      <alignment horizontal="center"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51" fillId="0" borderId="72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1" fillId="26" borderId="0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3" fontId="51" fillId="0" borderId="72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0" fontId="33" fillId="0" borderId="71" xfId="0" applyFont="1" applyBorder="1" applyAlignment="1">
      <alignment/>
    </xf>
    <xf numFmtId="3" fontId="17" fillId="26" borderId="74" xfId="0" applyNumberFormat="1" applyFont="1" applyFill="1" applyBorder="1" applyAlignment="1">
      <alignment horizontal="center"/>
    </xf>
    <xf numFmtId="3" fontId="17" fillId="26" borderId="75" xfId="0" applyNumberFormat="1" applyFont="1" applyFill="1" applyBorder="1" applyAlignment="1">
      <alignment horizontal="center"/>
    </xf>
    <xf numFmtId="0" fontId="17" fillId="0" borderId="74" xfId="0" applyFont="1" applyBorder="1" applyAlignment="1">
      <alignment horizontal="center"/>
    </xf>
    <xf numFmtId="3" fontId="17" fillId="0" borderId="74" xfId="0" applyNumberFormat="1" applyFont="1" applyBorder="1" applyAlignment="1">
      <alignment horizontal="center"/>
    </xf>
    <xf numFmtId="3" fontId="52" fillId="26" borderId="74" xfId="0" applyNumberFormat="1" applyFont="1" applyFill="1" applyBorder="1" applyAlignment="1">
      <alignment horizontal="center"/>
    </xf>
    <xf numFmtId="3" fontId="52" fillId="26" borderId="75" xfId="0" applyNumberFormat="1" applyFont="1" applyFill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3" fontId="17" fillId="0" borderId="75" xfId="0" applyNumberFormat="1" applyFont="1" applyBorder="1" applyAlignment="1">
      <alignment horizontal="center"/>
    </xf>
    <xf numFmtId="3" fontId="52" fillId="0" borderId="75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78" xfId="0" applyFont="1" applyBorder="1" applyAlignment="1">
      <alignment/>
    </xf>
    <xf numFmtId="0" fontId="52" fillId="0" borderId="79" xfId="0" applyFont="1" applyBorder="1" applyAlignment="1">
      <alignment horizontal="center"/>
    </xf>
    <xf numFmtId="0" fontId="52" fillId="0" borderId="80" xfId="0" applyFont="1" applyBorder="1" applyAlignment="1">
      <alignment/>
    </xf>
    <xf numFmtId="0" fontId="33" fillId="0" borderId="79" xfId="0" applyFont="1" applyBorder="1" applyAlignment="1">
      <alignment horizontal="center"/>
    </xf>
    <xf numFmtId="0" fontId="33" fillId="0" borderId="80" xfId="0" applyFont="1" applyBorder="1" applyAlignment="1">
      <alignment/>
    </xf>
    <xf numFmtId="165" fontId="26" fillId="6" borderId="14" xfId="0" applyNumberFormat="1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165" fontId="26" fillId="6" borderId="15" xfId="0" applyNumberFormat="1" applyFont="1" applyFill="1" applyBorder="1" applyAlignment="1">
      <alignment horizontal="center" vertical="center" wrapText="1"/>
    </xf>
    <xf numFmtId="165" fontId="26" fillId="6" borderId="16" xfId="0" applyNumberFormat="1" applyFont="1" applyFill="1" applyBorder="1" applyAlignment="1">
      <alignment horizontal="center" vertical="center" wrapText="1"/>
    </xf>
    <xf numFmtId="165" fontId="26" fillId="23" borderId="16" xfId="0" applyNumberFormat="1" applyFont="1" applyFill="1" applyBorder="1" applyAlignment="1">
      <alignment horizontal="center" vertical="center" wrapText="1"/>
    </xf>
    <xf numFmtId="165" fontId="26" fillId="23" borderId="14" xfId="0" applyNumberFormat="1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 wrapText="1"/>
    </xf>
    <xf numFmtId="0" fontId="26" fillId="17" borderId="14" xfId="0" applyFont="1" applyFill="1" applyBorder="1" applyAlignment="1">
      <alignment horizontal="center" vertical="center" wrapText="1"/>
    </xf>
    <xf numFmtId="0" fontId="26" fillId="23" borderId="14" xfId="0" applyFont="1" applyFill="1" applyBorder="1" applyAlignment="1">
      <alignment horizontal="center" vertical="center" wrapText="1"/>
    </xf>
    <xf numFmtId="165" fontId="26" fillId="2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6" fontId="36" fillId="0" borderId="55" xfId="57" applyNumberFormat="1" applyFont="1" applyFill="1" applyBorder="1" applyAlignment="1">
      <alignment horizontal="center" vertical="center" wrapText="1"/>
      <protection/>
    </xf>
    <xf numFmtId="166" fontId="36" fillId="0" borderId="14" xfId="57" applyNumberFormat="1" applyFont="1" applyFill="1" applyBorder="1" applyAlignment="1">
      <alignment horizontal="center" vertical="center" wrapText="1"/>
      <protection/>
    </xf>
    <xf numFmtId="0" fontId="48" fillId="24" borderId="55" xfId="60" applyFont="1" applyFill="1" applyBorder="1" applyAlignment="1">
      <alignment horizontal="left" vertical="center" wrapText="1"/>
      <protection/>
    </xf>
    <xf numFmtId="0" fontId="45" fillId="24" borderId="63" xfId="60" applyFont="1" applyFill="1" applyBorder="1" applyAlignment="1">
      <alignment horizontal="left" vertical="center" wrapText="1"/>
      <protection/>
    </xf>
    <xf numFmtId="0" fontId="45" fillId="24" borderId="24" xfId="60" applyFont="1" applyFill="1" applyBorder="1" applyAlignment="1">
      <alignment horizontal="left" vertical="top" wrapText="1"/>
      <protection/>
    </xf>
    <xf numFmtId="0" fontId="45" fillId="24" borderId="26" xfId="60" applyFont="1" applyFill="1" applyBorder="1" applyAlignment="1">
      <alignment horizontal="left" vertical="top" wrapText="1"/>
      <protection/>
    </xf>
    <xf numFmtId="0" fontId="45" fillId="24" borderId="65" xfId="60" applyFont="1" applyFill="1" applyBorder="1" applyAlignment="1">
      <alignment horizontal="left" vertical="center" wrapText="1"/>
      <protection/>
    </xf>
    <xf numFmtId="0" fontId="45" fillId="24" borderId="51" xfId="60" applyFont="1" applyFill="1" applyBorder="1" applyAlignment="1">
      <alignment horizontal="center" vertical="center" wrapText="1"/>
      <protection/>
    </xf>
    <xf numFmtId="0" fontId="45" fillId="24" borderId="19" xfId="60" applyFont="1" applyFill="1" applyBorder="1" applyAlignment="1">
      <alignment horizontal="center" vertical="center" wrapText="1"/>
      <protection/>
    </xf>
    <xf numFmtId="0" fontId="45" fillId="24" borderId="52" xfId="60" applyFont="1" applyFill="1" applyBorder="1" applyAlignment="1">
      <alignment horizontal="center" vertical="center" wrapText="1"/>
      <protection/>
    </xf>
    <xf numFmtId="0" fontId="45" fillId="24" borderId="81" xfId="6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Normál 3 2" xfId="59"/>
    <cellStyle name="Normál 4" xfId="60"/>
    <cellStyle name="Normál 5" xfId="61"/>
    <cellStyle name="Normál 6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27"/>
  <sheetViews>
    <sheetView tabSelected="1" zoomScalePageLayoutView="0" workbookViewId="0" topLeftCell="A1">
      <pane xSplit="2" topLeftCell="C1" activePane="topRight" state="frozen"/>
      <selection pane="topLeft" activeCell="A115" sqref="A115"/>
      <selection pane="topRight" activeCell="A2" sqref="A2:B2"/>
    </sheetView>
  </sheetViews>
  <sheetFormatPr defaultColWidth="9.140625" defaultRowHeight="15" customHeight="1"/>
  <cols>
    <col min="1" max="1" width="6.57421875" style="1" customWidth="1"/>
    <col min="2" max="2" width="49.28125" style="1" customWidth="1"/>
    <col min="3" max="3" width="15.57421875" style="1" customWidth="1"/>
    <col min="4" max="5" width="13.00390625" style="1" customWidth="1"/>
    <col min="6" max="6" width="13.00390625" style="2" customWidth="1"/>
    <col min="7" max="7" width="14.00390625" style="1" customWidth="1"/>
    <col min="8" max="9" width="13.00390625" style="1" customWidth="1"/>
    <col min="10" max="10" width="15.57421875" style="1" customWidth="1"/>
    <col min="11" max="11" width="13.7109375" style="1" customWidth="1"/>
    <col min="12" max="13" width="14.00390625" style="1" customWidth="1"/>
    <col min="14" max="15" width="13.00390625" style="1" customWidth="1"/>
    <col min="16" max="16" width="14.00390625" style="2" customWidth="1"/>
    <col min="17" max="17" width="14.00390625" style="1" customWidth="1"/>
    <col min="18" max="19" width="13.00390625" style="1" customWidth="1"/>
    <col min="20" max="16384" width="9.140625" style="1" customWidth="1"/>
  </cols>
  <sheetData>
    <row r="1" spans="2:19" ht="27.75" customHeight="1">
      <c r="B1" s="3" t="s">
        <v>0</v>
      </c>
      <c r="F1" s="1"/>
      <c r="P1" s="1"/>
      <c r="S1" s="4" t="s">
        <v>1</v>
      </c>
    </row>
    <row r="2" spans="1:19" ht="15" customHeight="1">
      <c r="A2" s="479" t="s">
        <v>2</v>
      </c>
      <c r="B2" s="479"/>
      <c r="F2" s="1"/>
      <c r="P2" s="1"/>
      <c r="S2" s="4"/>
    </row>
    <row r="3" spans="2:19" ht="12.75" customHeight="1">
      <c r="B3" s="5"/>
      <c r="C3" s="5"/>
      <c r="D3" s="6"/>
      <c r="E3" s="6"/>
      <c r="F3" s="7" t="s">
        <v>3</v>
      </c>
      <c r="G3" s="5"/>
      <c r="H3" s="6"/>
      <c r="I3" s="6"/>
      <c r="J3" s="5"/>
      <c r="K3" s="6"/>
      <c r="L3" s="6"/>
      <c r="M3" s="6"/>
      <c r="N3" s="6"/>
      <c r="O3" s="6"/>
      <c r="P3" s="7" t="s">
        <v>3</v>
      </c>
      <c r="Q3" s="5"/>
      <c r="R3" s="6"/>
      <c r="S3" s="6"/>
    </row>
    <row r="4" spans="1:19" ht="12.75" customHeight="1">
      <c r="A4" s="476" t="s">
        <v>4</v>
      </c>
      <c r="B4" s="476" t="s">
        <v>5</v>
      </c>
      <c r="C4" s="477" t="s">
        <v>6</v>
      </c>
      <c r="D4" s="478" t="s">
        <v>7</v>
      </c>
      <c r="E4" s="472" t="s">
        <v>8</v>
      </c>
      <c r="F4" s="473" t="s">
        <v>9</v>
      </c>
      <c r="G4" s="474" t="s">
        <v>10</v>
      </c>
      <c r="H4" s="474"/>
      <c r="I4" s="474"/>
      <c r="J4" s="475" t="s">
        <v>11</v>
      </c>
      <c r="K4" s="470" t="s">
        <v>12</v>
      </c>
      <c r="L4" s="471" t="s">
        <v>13</v>
      </c>
      <c r="M4" s="468" t="s">
        <v>14</v>
      </c>
      <c r="N4" s="468" t="s">
        <v>15</v>
      </c>
      <c r="O4" s="468"/>
      <c r="P4" s="468" t="s">
        <v>16</v>
      </c>
      <c r="Q4" s="469" t="s">
        <v>10</v>
      </c>
      <c r="R4" s="469"/>
      <c r="S4" s="469"/>
    </row>
    <row r="5" spans="1:19" s="2" customFormat="1" ht="66.75" customHeight="1">
      <c r="A5" s="476"/>
      <c r="B5" s="476"/>
      <c r="C5" s="477"/>
      <c r="D5" s="478"/>
      <c r="E5" s="472"/>
      <c r="F5" s="473"/>
      <c r="G5" s="8" t="s">
        <v>17</v>
      </c>
      <c r="H5" s="9" t="s">
        <v>18</v>
      </c>
      <c r="I5" s="9" t="s">
        <v>19</v>
      </c>
      <c r="J5" s="475"/>
      <c r="K5" s="470"/>
      <c r="L5" s="471"/>
      <c r="M5" s="468"/>
      <c r="N5" s="10" t="s">
        <v>17</v>
      </c>
      <c r="O5" s="10" t="s">
        <v>18</v>
      </c>
      <c r="P5" s="468"/>
      <c r="Q5" s="11" t="s">
        <v>17</v>
      </c>
      <c r="R5" s="12" t="s">
        <v>18</v>
      </c>
      <c r="S5" s="12" t="s">
        <v>19</v>
      </c>
    </row>
    <row r="6" spans="1:19" ht="19.5" customHeight="1">
      <c r="A6" s="13">
        <v>1</v>
      </c>
      <c r="B6" s="14" t="s">
        <v>20</v>
      </c>
      <c r="C6" s="15">
        <f aca="true" t="shared" si="0" ref="C6:C20">SUM(D6:F6)</f>
        <v>121255</v>
      </c>
      <c r="D6" s="16">
        <f>SUM(D7+D8+D20)</f>
        <v>105648</v>
      </c>
      <c r="E6" s="17">
        <f>SUM(E7+E8+E20)</f>
        <v>150</v>
      </c>
      <c r="F6" s="15">
        <f aca="true" t="shared" si="1" ref="F6:F20">SUM(G6:I6)</f>
        <v>15457</v>
      </c>
      <c r="G6" s="16">
        <f>SUM(G7+G8+G20)</f>
        <v>15457</v>
      </c>
      <c r="H6" s="15">
        <f>SUM(H7+H8+H20)</f>
        <v>0</v>
      </c>
      <c r="I6" s="15">
        <f>SUM(I7+I8+I20)</f>
        <v>0</v>
      </c>
      <c r="J6" s="18">
        <f aca="true" t="shared" si="2" ref="J6:J45">SUM(K6+L6+M6+P6)</f>
        <v>124255</v>
      </c>
      <c r="K6" s="19">
        <f>SUM(K7+K8+K20)</f>
        <v>108648</v>
      </c>
      <c r="L6" s="20">
        <f>SUM(L7+L8+L20)</f>
        <v>150</v>
      </c>
      <c r="M6" s="20">
        <f>SUM(M7+M8+M20)</f>
        <v>7729</v>
      </c>
      <c r="N6" s="20">
        <f>SUM(N7+N8+N20)</f>
        <v>7729</v>
      </c>
      <c r="O6" s="20">
        <f>SUM(O7+O8+O20)</f>
        <v>0</v>
      </c>
      <c r="P6" s="18">
        <f aca="true" t="shared" si="3" ref="P6:P14">SUM(Q6:S6)</f>
        <v>7728</v>
      </c>
      <c r="Q6" s="19">
        <f>SUM(Q7+Q8+Q20)</f>
        <v>7728</v>
      </c>
      <c r="R6" s="18">
        <f>SUM(R7+R8+R20)</f>
        <v>0</v>
      </c>
      <c r="S6" s="18">
        <f>SUM(S7+S8+S20)</f>
        <v>0</v>
      </c>
    </row>
    <row r="7" spans="1:19" ht="19.5" customHeight="1">
      <c r="A7" s="21" t="s">
        <v>21</v>
      </c>
      <c r="B7" s="22" t="s">
        <v>22</v>
      </c>
      <c r="C7" s="23">
        <f t="shared" si="0"/>
        <v>50</v>
      </c>
      <c r="D7" s="24"/>
      <c r="E7" s="25">
        <v>50</v>
      </c>
      <c r="F7" s="23">
        <f t="shared" si="1"/>
        <v>0</v>
      </c>
      <c r="G7" s="26"/>
      <c r="H7" s="24"/>
      <c r="I7" s="27"/>
      <c r="J7" s="28">
        <f t="shared" si="2"/>
        <v>50</v>
      </c>
      <c r="K7" s="29"/>
      <c r="L7" s="30">
        <v>50</v>
      </c>
      <c r="M7" s="30"/>
      <c r="N7" s="30"/>
      <c r="O7" s="30"/>
      <c r="P7" s="28">
        <f t="shared" si="3"/>
        <v>0</v>
      </c>
      <c r="Q7" s="31"/>
      <c r="R7" s="29"/>
      <c r="S7" s="32"/>
    </row>
    <row r="8" spans="1:19" ht="19.5" customHeight="1">
      <c r="A8" s="33">
        <v>3</v>
      </c>
      <c r="B8" s="34" t="s">
        <v>23</v>
      </c>
      <c r="C8" s="35">
        <f t="shared" si="0"/>
        <v>22866</v>
      </c>
      <c r="D8" s="36">
        <f>SUM(D9+D18+D19)</f>
        <v>7309</v>
      </c>
      <c r="E8" s="37">
        <f>SUM(E9+E18+E19)</f>
        <v>100</v>
      </c>
      <c r="F8" s="35">
        <f t="shared" si="1"/>
        <v>15457</v>
      </c>
      <c r="G8" s="36">
        <f>SUM(G9+G18+G19)</f>
        <v>15457</v>
      </c>
      <c r="H8" s="38">
        <f>SUM(H9+H18+H19)</f>
        <v>0</v>
      </c>
      <c r="I8" s="38">
        <f>SUM(I9+I18+I19)</f>
        <v>0</v>
      </c>
      <c r="J8" s="39">
        <f t="shared" si="2"/>
        <v>25866</v>
      </c>
      <c r="K8" s="40">
        <f>SUM(K9+K18+K19)</f>
        <v>10309</v>
      </c>
      <c r="L8" s="41">
        <f>SUM(L9+L18+L19)</f>
        <v>100</v>
      </c>
      <c r="M8" s="41">
        <f>SUM(M9+M18+M19)</f>
        <v>7729</v>
      </c>
      <c r="N8" s="41">
        <f>SUM(N9+N18+N19)</f>
        <v>7729</v>
      </c>
      <c r="O8" s="41">
        <f>SUM(O9+O18+O19)</f>
        <v>0</v>
      </c>
      <c r="P8" s="42">
        <f t="shared" si="3"/>
        <v>7728</v>
      </c>
      <c r="Q8" s="40">
        <f>SUM(Q9+Q18+Q19)</f>
        <v>7728</v>
      </c>
      <c r="R8" s="43">
        <f>SUM(R9+R18+R19)</f>
        <v>0</v>
      </c>
      <c r="S8" s="43">
        <f>SUM(S9+S18+S19)</f>
        <v>0</v>
      </c>
    </row>
    <row r="9" spans="1:19" ht="19.5" customHeight="1">
      <c r="A9" s="44" t="s">
        <v>24</v>
      </c>
      <c r="B9" s="45" t="s">
        <v>25</v>
      </c>
      <c r="C9" s="46">
        <f t="shared" si="0"/>
        <v>18533</v>
      </c>
      <c r="D9" s="47">
        <f>SUM(D10:D17)</f>
        <v>6262</v>
      </c>
      <c r="E9" s="48">
        <f>SUM(E10:E17)</f>
        <v>100</v>
      </c>
      <c r="F9" s="49">
        <f t="shared" si="1"/>
        <v>12171</v>
      </c>
      <c r="G9" s="47">
        <f>SUM(G10:G17)</f>
        <v>12171</v>
      </c>
      <c r="H9" s="50">
        <f>SUM(H10:H17)</f>
        <v>0</v>
      </c>
      <c r="I9" s="50">
        <f>SUM(I10:I17)</f>
        <v>0</v>
      </c>
      <c r="J9" s="51">
        <f t="shared" si="2"/>
        <v>21051</v>
      </c>
      <c r="K9" s="52">
        <f>SUM(K10:K17)</f>
        <v>8780</v>
      </c>
      <c r="L9" s="53">
        <f>SUM(L10:L17)</f>
        <v>100</v>
      </c>
      <c r="M9" s="53">
        <f>SUM(M10:M17)</f>
        <v>6086</v>
      </c>
      <c r="N9" s="53">
        <f>SUM(N10:N17)</f>
        <v>6086</v>
      </c>
      <c r="O9" s="53">
        <f>SUM(O10:O17)</f>
        <v>0</v>
      </c>
      <c r="P9" s="54">
        <f t="shared" si="3"/>
        <v>6085</v>
      </c>
      <c r="Q9" s="52">
        <f>SUM(Q10:Q17)</f>
        <v>6085</v>
      </c>
      <c r="R9" s="54">
        <f>SUM(R10:R17)</f>
        <v>0</v>
      </c>
      <c r="S9" s="54">
        <f>SUM(S10:S17)</f>
        <v>0</v>
      </c>
    </row>
    <row r="10" spans="1:19" ht="19.5" customHeight="1">
      <c r="A10" s="44" t="s">
        <v>26</v>
      </c>
      <c r="B10" s="45" t="s">
        <v>27</v>
      </c>
      <c r="C10" s="50">
        <f t="shared" si="0"/>
        <v>0</v>
      </c>
      <c r="D10" s="55"/>
      <c r="E10" s="56"/>
      <c r="F10" s="50">
        <f t="shared" si="1"/>
        <v>0</v>
      </c>
      <c r="G10" s="57"/>
      <c r="H10" s="46"/>
      <c r="I10" s="58"/>
      <c r="J10" s="51">
        <f t="shared" si="2"/>
        <v>0</v>
      </c>
      <c r="K10" s="59"/>
      <c r="L10" s="60"/>
      <c r="M10" s="60">
        <f aca="true" t="shared" si="4" ref="M10:M31">SUM(N10:O10)</f>
        <v>0</v>
      </c>
      <c r="N10" s="60"/>
      <c r="O10" s="60"/>
      <c r="P10" s="54">
        <f t="shared" si="3"/>
        <v>0</v>
      </c>
      <c r="Q10" s="61"/>
      <c r="R10" s="62"/>
      <c r="S10" s="63"/>
    </row>
    <row r="11" spans="1:19" ht="19.5" customHeight="1">
      <c r="A11" s="44" t="s">
        <v>28</v>
      </c>
      <c r="B11" s="45" t="s">
        <v>29</v>
      </c>
      <c r="C11" s="50">
        <f t="shared" si="0"/>
        <v>100</v>
      </c>
      <c r="D11" s="55"/>
      <c r="E11" s="56">
        <v>100</v>
      </c>
      <c r="F11" s="50">
        <f t="shared" si="1"/>
        <v>0</v>
      </c>
      <c r="G11" s="57">
        <v>0</v>
      </c>
      <c r="H11" s="46"/>
      <c r="I11" s="64"/>
      <c r="J11" s="51">
        <f t="shared" si="2"/>
        <v>100</v>
      </c>
      <c r="K11" s="59"/>
      <c r="L11" s="60">
        <v>100</v>
      </c>
      <c r="M11" s="60">
        <f t="shared" si="4"/>
        <v>0</v>
      </c>
      <c r="N11" s="60"/>
      <c r="O11" s="60"/>
      <c r="P11" s="54">
        <f t="shared" si="3"/>
        <v>0</v>
      </c>
      <c r="Q11" s="61">
        <v>0</v>
      </c>
      <c r="R11" s="62"/>
      <c r="S11" s="65"/>
    </row>
    <row r="12" spans="1:19" ht="19.5" customHeight="1">
      <c r="A12" s="44" t="s">
        <v>30</v>
      </c>
      <c r="B12" s="45" t="s">
        <v>31</v>
      </c>
      <c r="C12" s="50">
        <f t="shared" si="0"/>
        <v>120</v>
      </c>
      <c r="D12" s="55">
        <v>120</v>
      </c>
      <c r="E12" s="56">
        <v>0</v>
      </c>
      <c r="F12" s="50">
        <f t="shared" si="1"/>
        <v>0</v>
      </c>
      <c r="G12" s="57">
        <v>0</v>
      </c>
      <c r="H12" s="46"/>
      <c r="I12" s="64"/>
      <c r="J12" s="51">
        <f t="shared" si="2"/>
        <v>120</v>
      </c>
      <c r="K12" s="59">
        <v>120</v>
      </c>
      <c r="L12" s="60">
        <v>0</v>
      </c>
      <c r="M12" s="60">
        <f t="shared" si="4"/>
        <v>0</v>
      </c>
      <c r="N12" s="60"/>
      <c r="O12" s="60"/>
      <c r="P12" s="54">
        <f t="shared" si="3"/>
        <v>0</v>
      </c>
      <c r="Q12" s="61">
        <v>0</v>
      </c>
      <c r="R12" s="62"/>
      <c r="S12" s="65"/>
    </row>
    <row r="13" spans="1:19" ht="19.5" customHeight="1">
      <c r="A13" s="44" t="s">
        <v>32</v>
      </c>
      <c r="B13" s="45" t="s">
        <v>33</v>
      </c>
      <c r="C13" s="50">
        <f t="shared" si="0"/>
        <v>2266</v>
      </c>
      <c r="D13" s="55">
        <v>2266</v>
      </c>
      <c r="E13" s="56">
        <v>0</v>
      </c>
      <c r="F13" s="50">
        <f t="shared" si="1"/>
        <v>0</v>
      </c>
      <c r="G13" s="57">
        <v>0</v>
      </c>
      <c r="H13" s="46"/>
      <c r="I13" s="64"/>
      <c r="J13" s="51">
        <f t="shared" si="2"/>
        <v>5266</v>
      </c>
      <c r="K13" s="59">
        <v>5266</v>
      </c>
      <c r="L13" s="60">
        <v>0</v>
      </c>
      <c r="M13" s="60">
        <f t="shared" si="4"/>
        <v>0</v>
      </c>
      <c r="N13" s="60"/>
      <c r="O13" s="60"/>
      <c r="P13" s="54">
        <f t="shared" si="3"/>
        <v>0</v>
      </c>
      <c r="Q13" s="61">
        <v>0</v>
      </c>
      <c r="R13" s="62"/>
      <c r="S13" s="65"/>
    </row>
    <row r="14" spans="1:19" ht="19.5" customHeight="1">
      <c r="A14" s="44" t="s">
        <v>34</v>
      </c>
      <c r="B14" s="45" t="s">
        <v>35</v>
      </c>
      <c r="C14" s="50">
        <f t="shared" si="0"/>
        <v>12116</v>
      </c>
      <c r="D14" s="55">
        <v>3876</v>
      </c>
      <c r="E14" s="56">
        <v>0</v>
      </c>
      <c r="F14" s="50">
        <f t="shared" si="1"/>
        <v>8240</v>
      </c>
      <c r="G14" s="57">
        <v>8240</v>
      </c>
      <c r="H14" s="46"/>
      <c r="I14" s="64"/>
      <c r="J14" s="51">
        <f t="shared" si="2"/>
        <v>11634</v>
      </c>
      <c r="K14" s="59">
        <v>3394</v>
      </c>
      <c r="L14" s="60">
        <v>0</v>
      </c>
      <c r="M14" s="60">
        <f t="shared" si="4"/>
        <v>4120</v>
      </c>
      <c r="N14" s="60">
        <v>4120</v>
      </c>
      <c r="O14" s="66"/>
      <c r="P14" s="54">
        <f t="shared" si="3"/>
        <v>4120</v>
      </c>
      <c r="Q14" s="61">
        <v>4120</v>
      </c>
      <c r="R14" s="62"/>
      <c r="S14" s="62"/>
    </row>
    <row r="15" spans="1:19" ht="19.5" customHeight="1">
      <c r="A15" s="44" t="s">
        <v>36</v>
      </c>
      <c r="B15" s="45" t="s">
        <v>37</v>
      </c>
      <c r="C15" s="50">
        <f t="shared" si="0"/>
        <v>3931</v>
      </c>
      <c r="D15" s="55"/>
      <c r="E15" s="56">
        <v>0</v>
      </c>
      <c r="F15" s="50">
        <f t="shared" si="1"/>
        <v>3931</v>
      </c>
      <c r="G15" s="57">
        <v>3931</v>
      </c>
      <c r="H15" s="46"/>
      <c r="I15" s="64"/>
      <c r="J15" s="51">
        <f t="shared" si="2"/>
        <v>3931</v>
      </c>
      <c r="K15" s="59"/>
      <c r="L15" s="60">
        <v>0</v>
      </c>
      <c r="M15" s="60">
        <f t="shared" si="4"/>
        <v>1966</v>
      </c>
      <c r="N15" s="60">
        <v>1966</v>
      </c>
      <c r="O15" s="66"/>
      <c r="P15" s="54">
        <f>SUM(Q15)</f>
        <v>1965</v>
      </c>
      <c r="Q15" s="61">
        <v>1965</v>
      </c>
      <c r="R15" s="62"/>
      <c r="S15" s="65"/>
    </row>
    <row r="16" spans="1:19" ht="19.5" customHeight="1">
      <c r="A16" s="44" t="s">
        <v>38</v>
      </c>
      <c r="B16" s="45" t="s">
        <v>39</v>
      </c>
      <c r="C16" s="50">
        <f t="shared" si="0"/>
        <v>0</v>
      </c>
      <c r="D16" s="55"/>
      <c r="E16" s="56"/>
      <c r="F16" s="50">
        <f t="shared" si="1"/>
        <v>0</v>
      </c>
      <c r="G16" s="57">
        <v>0</v>
      </c>
      <c r="H16" s="46"/>
      <c r="I16" s="64"/>
      <c r="J16" s="51">
        <f t="shared" si="2"/>
        <v>0</v>
      </c>
      <c r="K16" s="59"/>
      <c r="L16" s="60"/>
      <c r="M16" s="60">
        <f t="shared" si="4"/>
        <v>0</v>
      </c>
      <c r="N16" s="60"/>
      <c r="O16" s="60"/>
      <c r="P16" s="54">
        <f>SUM(Q16:S16)</f>
        <v>0</v>
      </c>
      <c r="Q16" s="61">
        <v>0</v>
      </c>
      <c r="R16" s="62"/>
      <c r="S16" s="65"/>
    </row>
    <row r="17" spans="1:19" ht="19.5" customHeight="1">
      <c r="A17" s="44" t="s">
        <v>40</v>
      </c>
      <c r="B17" s="45" t="s">
        <v>41</v>
      </c>
      <c r="C17" s="50">
        <f t="shared" si="0"/>
        <v>0</v>
      </c>
      <c r="D17" s="55"/>
      <c r="E17" s="56"/>
      <c r="F17" s="50">
        <f t="shared" si="1"/>
        <v>0</v>
      </c>
      <c r="G17" s="57"/>
      <c r="H17" s="46"/>
      <c r="I17" s="64"/>
      <c r="J17" s="51">
        <f t="shared" si="2"/>
        <v>0</v>
      </c>
      <c r="K17" s="59"/>
      <c r="L17" s="60"/>
      <c r="M17" s="60">
        <f t="shared" si="4"/>
        <v>0</v>
      </c>
      <c r="N17" s="60"/>
      <c r="O17" s="60"/>
      <c r="P17" s="54">
        <f>SUM(Q17:S17)</f>
        <v>0</v>
      </c>
      <c r="Q17" s="61"/>
      <c r="R17" s="62"/>
      <c r="S17" s="65"/>
    </row>
    <row r="18" spans="1:19" ht="19.5" customHeight="1">
      <c r="A18" s="44" t="s">
        <v>42</v>
      </c>
      <c r="B18" s="45" t="s">
        <v>43</v>
      </c>
      <c r="C18" s="50">
        <f t="shared" si="0"/>
        <v>4333</v>
      </c>
      <c r="D18" s="55">
        <v>1047</v>
      </c>
      <c r="E18" s="56">
        <v>0</v>
      </c>
      <c r="F18" s="50">
        <f t="shared" si="1"/>
        <v>3286</v>
      </c>
      <c r="G18" s="57">
        <v>3286</v>
      </c>
      <c r="H18" s="46"/>
      <c r="I18" s="64"/>
      <c r="J18" s="51">
        <f t="shared" si="2"/>
        <v>4333</v>
      </c>
      <c r="K18" s="59">
        <v>1047</v>
      </c>
      <c r="L18" s="60">
        <v>0</v>
      </c>
      <c r="M18" s="60">
        <f t="shared" si="4"/>
        <v>1643</v>
      </c>
      <c r="N18" s="60">
        <v>1643</v>
      </c>
      <c r="O18" s="66"/>
      <c r="P18" s="54">
        <f>SUM(Q18:S18)</f>
        <v>1643</v>
      </c>
      <c r="Q18" s="61">
        <v>1643</v>
      </c>
      <c r="R18" s="62"/>
      <c r="S18" s="62"/>
    </row>
    <row r="19" spans="1:19" ht="19.5" customHeight="1">
      <c r="A19" s="44" t="s">
        <v>44</v>
      </c>
      <c r="B19" s="45" t="s">
        <v>45</v>
      </c>
      <c r="C19" s="67">
        <f t="shared" si="0"/>
        <v>0</v>
      </c>
      <c r="D19" s="55"/>
      <c r="E19" s="56">
        <v>0</v>
      </c>
      <c r="F19" s="67">
        <f t="shared" si="1"/>
        <v>0</v>
      </c>
      <c r="G19" s="57">
        <v>0</v>
      </c>
      <c r="H19" s="46"/>
      <c r="I19" s="64"/>
      <c r="J19" s="51">
        <f t="shared" si="2"/>
        <v>482</v>
      </c>
      <c r="K19" s="59">
        <v>482</v>
      </c>
      <c r="L19" s="60">
        <v>0</v>
      </c>
      <c r="M19" s="60">
        <f t="shared" si="4"/>
        <v>0</v>
      </c>
      <c r="N19" s="63"/>
      <c r="O19" s="63"/>
      <c r="P19" s="68">
        <f>SUM(Q19:S19)</f>
        <v>0</v>
      </c>
      <c r="Q19" s="61">
        <v>0</v>
      </c>
      <c r="R19" s="62"/>
      <c r="S19" s="65"/>
    </row>
    <row r="20" spans="1:19" ht="19.5" customHeight="1">
      <c r="A20" s="69">
        <v>4</v>
      </c>
      <c r="B20" s="45" t="s">
        <v>46</v>
      </c>
      <c r="C20" s="70">
        <f t="shared" si="0"/>
        <v>98339</v>
      </c>
      <c r="D20" s="71">
        <f>SUM(D21+D22+D25+D26+D30+D31)</f>
        <v>98339</v>
      </c>
      <c r="E20" s="72">
        <f>SUM(E21+E22+E25+E26+E30+E31)</f>
        <v>0</v>
      </c>
      <c r="F20" s="70">
        <f t="shared" si="1"/>
        <v>0</v>
      </c>
      <c r="G20" s="71">
        <f>SUM(G21+G22+G25+G26+G30+G31)</f>
        <v>0</v>
      </c>
      <c r="H20" s="70">
        <f>SUM(H21+H22+H25+H26+H30+H31)</f>
        <v>0</v>
      </c>
      <c r="I20" s="73">
        <f>SUM(I21+I22+I25+I26+I30+I31)</f>
        <v>0</v>
      </c>
      <c r="J20" s="51">
        <f t="shared" si="2"/>
        <v>98339</v>
      </c>
      <c r="K20" s="74">
        <f>SUM(K21+K22+K25+K26+K30+K31)</f>
        <v>98339</v>
      </c>
      <c r="L20" s="75">
        <f>SUM(L21+L22+L25+L26+L30+L31)</f>
        <v>0</v>
      </c>
      <c r="M20" s="60">
        <f t="shared" si="4"/>
        <v>0</v>
      </c>
      <c r="N20" s="75"/>
      <c r="O20" s="75"/>
      <c r="P20" s="51">
        <f>SUM(Q20:S20)</f>
        <v>0</v>
      </c>
      <c r="Q20" s="74">
        <f>SUM(Q21+Q22+Q25+Q26+Q30+Q31)</f>
        <v>0</v>
      </c>
      <c r="R20" s="51">
        <f>SUM(R21+R22+R25+R26+R30+R31)</f>
        <v>0</v>
      </c>
      <c r="S20" s="39">
        <f>SUM(S21+S22+S25+S26+S30+S31)</f>
        <v>0</v>
      </c>
    </row>
    <row r="21" spans="1:19" ht="19.5" customHeight="1">
      <c r="A21" s="44" t="s">
        <v>47</v>
      </c>
      <c r="B21" s="76" t="s">
        <v>48</v>
      </c>
      <c r="C21" s="50"/>
      <c r="D21" s="47"/>
      <c r="E21" s="77"/>
      <c r="F21" s="50"/>
      <c r="G21" s="78"/>
      <c r="H21" s="50"/>
      <c r="I21" s="64"/>
      <c r="J21" s="51">
        <f t="shared" si="2"/>
        <v>0</v>
      </c>
      <c r="K21" s="52"/>
      <c r="L21" s="79"/>
      <c r="M21" s="60">
        <f t="shared" si="4"/>
        <v>0</v>
      </c>
      <c r="N21" s="79"/>
      <c r="O21" s="79"/>
      <c r="P21" s="54"/>
      <c r="Q21" s="80"/>
      <c r="R21" s="54"/>
      <c r="S21" s="65"/>
    </row>
    <row r="22" spans="1:19" ht="19.5" customHeight="1">
      <c r="A22" s="44" t="s">
        <v>49</v>
      </c>
      <c r="B22" s="45" t="s">
        <v>50</v>
      </c>
      <c r="C22" s="50">
        <f aca="true" t="shared" si="5" ref="C22:C45">SUM(D22:F22)</f>
        <v>20700</v>
      </c>
      <c r="D22" s="81">
        <f>SUM(D23:D24)</f>
        <v>20700</v>
      </c>
      <c r="E22" s="82">
        <f>SUM(E23:E24)</f>
        <v>0</v>
      </c>
      <c r="F22" s="50">
        <f aca="true" t="shared" si="6" ref="F22:F45">SUM(G22:I22)</f>
        <v>0</v>
      </c>
      <c r="G22" s="81">
        <f>SUM(G23:G24)</f>
        <v>0</v>
      </c>
      <c r="H22" s="83">
        <f>SUM(H23:H24)</f>
        <v>0</v>
      </c>
      <c r="I22" s="83">
        <f>SUM(I23:I24)</f>
        <v>0</v>
      </c>
      <c r="J22" s="51">
        <f t="shared" si="2"/>
        <v>20700</v>
      </c>
      <c r="K22" s="84">
        <f>SUM(K23:K24)</f>
        <v>20700</v>
      </c>
      <c r="L22" s="85">
        <f>SUM(L23:L24)</f>
        <v>0</v>
      </c>
      <c r="M22" s="60">
        <f t="shared" si="4"/>
        <v>0</v>
      </c>
      <c r="N22" s="85"/>
      <c r="O22" s="85"/>
      <c r="P22" s="54">
        <f aca="true" t="shared" si="7" ref="P22:P45">SUM(Q22:S22)</f>
        <v>0</v>
      </c>
      <c r="Q22" s="84">
        <f>SUM(Q23:Q24)</f>
        <v>0</v>
      </c>
      <c r="R22" s="86">
        <f>SUM(R23:R24)</f>
        <v>0</v>
      </c>
      <c r="S22" s="86">
        <f>SUM(S23:S24)</f>
        <v>0</v>
      </c>
    </row>
    <row r="23" spans="1:19" ht="19.5" customHeight="1">
      <c r="A23" s="44" t="s">
        <v>51</v>
      </c>
      <c r="B23" s="45" t="s">
        <v>52</v>
      </c>
      <c r="C23" s="50">
        <f t="shared" si="5"/>
        <v>9700</v>
      </c>
      <c r="D23" s="47">
        <v>9700</v>
      </c>
      <c r="E23" s="77"/>
      <c r="F23" s="50">
        <f t="shared" si="6"/>
        <v>0</v>
      </c>
      <c r="G23" s="81"/>
      <c r="H23" s="50"/>
      <c r="I23" s="64"/>
      <c r="J23" s="51">
        <f t="shared" si="2"/>
        <v>9700</v>
      </c>
      <c r="K23" s="52">
        <v>9700</v>
      </c>
      <c r="L23" s="79"/>
      <c r="M23" s="60">
        <f t="shared" si="4"/>
        <v>0</v>
      </c>
      <c r="N23" s="79"/>
      <c r="O23" s="79"/>
      <c r="P23" s="54">
        <f t="shared" si="7"/>
        <v>0</v>
      </c>
      <c r="Q23" s="84"/>
      <c r="R23" s="54"/>
      <c r="S23" s="65"/>
    </row>
    <row r="24" spans="1:19" ht="19.5" customHeight="1">
      <c r="A24" s="44" t="s">
        <v>53</v>
      </c>
      <c r="B24" s="45" t="s">
        <v>54</v>
      </c>
      <c r="C24" s="50">
        <f t="shared" si="5"/>
        <v>11000</v>
      </c>
      <c r="D24" s="47">
        <v>11000</v>
      </c>
      <c r="E24" s="77"/>
      <c r="F24" s="50">
        <f t="shared" si="6"/>
        <v>0</v>
      </c>
      <c r="G24" s="81"/>
      <c r="H24" s="50"/>
      <c r="I24" s="64"/>
      <c r="J24" s="51">
        <f t="shared" si="2"/>
        <v>11000</v>
      </c>
      <c r="K24" s="52">
        <v>11000</v>
      </c>
      <c r="L24" s="79"/>
      <c r="M24" s="60">
        <f t="shared" si="4"/>
        <v>0</v>
      </c>
      <c r="N24" s="79"/>
      <c r="O24" s="79"/>
      <c r="P24" s="54">
        <f t="shared" si="7"/>
        <v>0</v>
      </c>
      <c r="Q24" s="84"/>
      <c r="R24" s="54"/>
      <c r="S24" s="65"/>
    </row>
    <row r="25" spans="1:19" ht="19.5" customHeight="1">
      <c r="A25" s="44" t="s">
        <v>55</v>
      </c>
      <c r="B25" s="87" t="s">
        <v>56</v>
      </c>
      <c r="C25" s="50">
        <f t="shared" si="5"/>
        <v>700</v>
      </c>
      <c r="D25" s="88">
        <v>700</v>
      </c>
      <c r="E25" s="77"/>
      <c r="F25" s="50">
        <f t="shared" si="6"/>
        <v>0</v>
      </c>
      <c r="G25" s="78"/>
      <c r="H25" s="89"/>
      <c r="I25" s="64"/>
      <c r="J25" s="51">
        <f t="shared" si="2"/>
        <v>700</v>
      </c>
      <c r="K25" s="90">
        <v>700</v>
      </c>
      <c r="L25" s="79"/>
      <c r="M25" s="60">
        <f t="shared" si="4"/>
        <v>0</v>
      </c>
      <c r="N25" s="79"/>
      <c r="O25" s="79"/>
      <c r="P25" s="54">
        <f t="shared" si="7"/>
        <v>0</v>
      </c>
      <c r="Q25" s="80"/>
      <c r="R25" s="91"/>
      <c r="S25" s="65"/>
    </row>
    <row r="26" spans="1:19" ht="19.5" customHeight="1">
      <c r="A26" s="44" t="s">
        <v>57</v>
      </c>
      <c r="B26" s="34" t="s">
        <v>58</v>
      </c>
      <c r="C26" s="50">
        <f t="shared" si="5"/>
        <v>76289</v>
      </c>
      <c r="D26" s="81">
        <f>SUM(D27:D29)</f>
        <v>76289</v>
      </c>
      <c r="E26" s="82">
        <f>SUM(E27:E29)</f>
        <v>0</v>
      </c>
      <c r="F26" s="50">
        <f t="shared" si="6"/>
        <v>0</v>
      </c>
      <c r="G26" s="81">
        <f>SUM(G27:G29)</f>
        <v>0</v>
      </c>
      <c r="H26" s="83">
        <f>SUM(H27:H29)</f>
        <v>0</v>
      </c>
      <c r="I26" s="83">
        <f>SUM(I27:I29)</f>
        <v>0</v>
      </c>
      <c r="J26" s="51">
        <f t="shared" si="2"/>
        <v>76289</v>
      </c>
      <c r="K26" s="84">
        <f>SUM(K27:K29)</f>
        <v>76289</v>
      </c>
      <c r="L26" s="85">
        <f>SUM(L27:L29)</f>
        <v>0</v>
      </c>
      <c r="M26" s="60">
        <f t="shared" si="4"/>
        <v>0</v>
      </c>
      <c r="N26" s="85"/>
      <c r="O26" s="85"/>
      <c r="P26" s="54">
        <f t="shared" si="7"/>
        <v>0</v>
      </c>
      <c r="Q26" s="84">
        <f>SUM(Q27:Q29)</f>
        <v>0</v>
      </c>
      <c r="R26" s="86">
        <f>SUM(R27:R29)</f>
        <v>0</v>
      </c>
      <c r="S26" s="86">
        <f>SUM(S27:S29)</f>
        <v>0</v>
      </c>
    </row>
    <row r="27" spans="1:19" ht="19.5" customHeight="1">
      <c r="A27" s="44" t="s">
        <v>59</v>
      </c>
      <c r="B27" s="87" t="s">
        <v>60</v>
      </c>
      <c r="C27" s="50">
        <f t="shared" si="5"/>
        <v>13664</v>
      </c>
      <c r="D27" s="47">
        <v>13664</v>
      </c>
      <c r="E27" s="77"/>
      <c r="F27" s="50">
        <f t="shared" si="6"/>
        <v>0</v>
      </c>
      <c r="G27" s="81"/>
      <c r="H27" s="50"/>
      <c r="I27" s="64"/>
      <c r="J27" s="51">
        <f t="shared" si="2"/>
        <v>13664</v>
      </c>
      <c r="K27" s="52">
        <v>13664</v>
      </c>
      <c r="L27" s="79"/>
      <c r="M27" s="60">
        <f t="shared" si="4"/>
        <v>0</v>
      </c>
      <c r="N27" s="79"/>
      <c r="O27" s="79"/>
      <c r="P27" s="54">
        <f t="shared" si="7"/>
        <v>0</v>
      </c>
      <c r="Q27" s="84"/>
      <c r="R27" s="54"/>
      <c r="S27" s="65"/>
    </row>
    <row r="28" spans="1:19" ht="19.5" customHeight="1">
      <c r="A28" s="44" t="s">
        <v>61</v>
      </c>
      <c r="B28" s="87" t="s">
        <v>62</v>
      </c>
      <c r="C28" s="50">
        <f t="shared" si="5"/>
        <v>54625</v>
      </c>
      <c r="D28" s="55">
        <v>54625</v>
      </c>
      <c r="E28" s="77"/>
      <c r="F28" s="50">
        <f t="shared" si="6"/>
        <v>0</v>
      </c>
      <c r="G28" s="92"/>
      <c r="H28" s="46"/>
      <c r="I28" s="64"/>
      <c r="J28" s="51">
        <f t="shared" si="2"/>
        <v>54625</v>
      </c>
      <c r="K28" s="59">
        <v>54625</v>
      </c>
      <c r="L28" s="79"/>
      <c r="M28" s="60">
        <f t="shared" si="4"/>
        <v>0</v>
      </c>
      <c r="N28" s="79"/>
      <c r="O28" s="79"/>
      <c r="P28" s="54">
        <f t="shared" si="7"/>
        <v>0</v>
      </c>
      <c r="Q28" s="86"/>
      <c r="R28" s="59"/>
      <c r="S28" s="65"/>
    </row>
    <row r="29" spans="1:19" ht="19.5" customHeight="1">
      <c r="A29" s="44" t="s">
        <v>63</v>
      </c>
      <c r="B29" s="93" t="s">
        <v>64</v>
      </c>
      <c r="C29" s="50">
        <f t="shared" si="5"/>
        <v>8000</v>
      </c>
      <c r="D29" s="55">
        <v>8000</v>
      </c>
      <c r="E29" s="77"/>
      <c r="F29" s="50">
        <f t="shared" si="6"/>
        <v>0</v>
      </c>
      <c r="G29" s="94"/>
      <c r="H29" s="55"/>
      <c r="I29" s="64"/>
      <c r="J29" s="51">
        <f t="shared" si="2"/>
        <v>8000</v>
      </c>
      <c r="K29" s="59">
        <v>8000</v>
      </c>
      <c r="L29" s="79"/>
      <c r="M29" s="60">
        <f t="shared" si="4"/>
        <v>0</v>
      </c>
      <c r="N29" s="79"/>
      <c r="O29" s="79"/>
      <c r="P29" s="54">
        <f t="shared" si="7"/>
        <v>0</v>
      </c>
      <c r="Q29" s="61"/>
      <c r="R29" s="59"/>
      <c r="S29" s="65"/>
    </row>
    <row r="30" spans="1:19" ht="19.5" customHeight="1">
      <c r="A30" s="44" t="s">
        <v>65</v>
      </c>
      <c r="B30" s="95" t="s">
        <v>66</v>
      </c>
      <c r="C30" s="50">
        <f t="shared" si="5"/>
        <v>650</v>
      </c>
      <c r="D30" s="55">
        <v>650</v>
      </c>
      <c r="E30" s="77"/>
      <c r="F30" s="50">
        <f t="shared" si="6"/>
        <v>0</v>
      </c>
      <c r="G30" s="57"/>
      <c r="H30" s="55"/>
      <c r="I30" s="64"/>
      <c r="J30" s="51">
        <f t="shared" si="2"/>
        <v>650</v>
      </c>
      <c r="K30" s="59">
        <v>650</v>
      </c>
      <c r="L30" s="79"/>
      <c r="M30" s="60">
        <f t="shared" si="4"/>
        <v>0</v>
      </c>
      <c r="N30" s="79"/>
      <c r="O30" s="79"/>
      <c r="P30" s="54">
        <f t="shared" si="7"/>
        <v>0</v>
      </c>
      <c r="Q30" s="61"/>
      <c r="R30" s="59"/>
      <c r="S30" s="65"/>
    </row>
    <row r="31" spans="1:19" ht="19.5" customHeight="1">
      <c r="A31" s="96" t="s">
        <v>67</v>
      </c>
      <c r="B31" s="97" t="s">
        <v>68</v>
      </c>
      <c r="C31" s="98">
        <f t="shared" si="5"/>
        <v>0</v>
      </c>
      <c r="D31" s="99"/>
      <c r="E31" s="100"/>
      <c r="F31" s="98">
        <f t="shared" si="6"/>
        <v>0</v>
      </c>
      <c r="G31" s="92"/>
      <c r="H31" s="99"/>
      <c r="I31" s="67"/>
      <c r="J31" s="101">
        <f t="shared" si="2"/>
        <v>0</v>
      </c>
      <c r="K31" s="102"/>
      <c r="L31" s="103"/>
      <c r="M31" s="60">
        <f t="shared" si="4"/>
        <v>0</v>
      </c>
      <c r="N31" s="103"/>
      <c r="O31" s="103"/>
      <c r="P31" s="104">
        <f t="shared" si="7"/>
        <v>0</v>
      </c>
      <c r="Q31" s="105"/>
      <c r="R31" s="102"/>
      <c r="S31" s="68"/>
    </row>
    <row r="32" spans="1:19" ht="19.5" customHeight="1">
      <c r="A32" s="106" t="s">
        <v>69</v>
      </c>
      <c r="B32" s="107" t="s">
        <v>70</v>
      </c>
      <c r="C32" s="15">
        <f t="shared" si="5"/>
        <v>94975</v>
      </c>
      <c r="D32" s="16">
        <f>SUM(D33+D36+D37+D38+D41+D48)</f>
        <v>94975</v>
      </c>
      <c r="E32" s="17">
        <f>SUM(E33+E36+E37+E38+E41+E48)</f>
        <v>0</v>
      </c>
      <c r="F32" s="15">
        <f t="shared" si="6"/>
        <v>0</v>
      </c>
      <c r="G32" s="16">
        <f>SUM(G33+G36+G37+G38+G41+G48)</f>
        <v>0</v>
      </c>
      <c r="H32" s="15">
        <f>SUM(H33+H36+H37+H38+H41+H48)</f>
        <v>0</v>
      </c>
      <c r="I32" s="15">
        <f>SUM(I33+I36+I37+I38+I41+I48)</f>
        <v>0</v>
      </c>
      <c r="J32" s="18">
        <f t="shared" si="2"/>
        <v>95241</v>
      </c>
      <c r="K32" s="19">
        <f>SUM(K33+K36+K37+K38+K41+K48)</f>
        <v>95241</v>
      </c>
      <c r="L32" s="20">
        <f>SUM(L33+L36+L37+L38+L41+L48)</f>
        <v>0</v>
      </c>
      <c r="M32" s="20"/>
      <c r="N32" s="20"/>
      <c r="O32" s="20"/>
      <c r="P32" s="18">
        <f t="shared" si="7"/>
        <v>0</v>
      </c>
      <c r="Q32" s="19">
        <f>SUM(Q33+Q36+Q37+Q38+Q41+Q48)</f>
        <v>0</v>
      </c>
      <c r="R32" s="18">
        <f>SUM(R33+R36+R37+R38+R41+R48)</f>
        <v>0</v>
      </c>
      <c r="S32" s="18">
        <f>SUM(S33+S36+S37+S38+S41+S48)</f>
        <v>0</v>
      </c>
    </row>
    <row r="33" spans="1:19" ht="19.5" customHeight="1">
      <c r="A33" s="21" t="s">
        <v>71</v>
      </c>
      <c r="B33" s="108" t="s">
        <v>72</v>
      </c>
      <c r="C33" s="109">
        <f t="shared" si="5"/>
        <v>59938</v>
      </c>
      <c r="D33" s="110">
        <f>SUM(D34:D35)</f>
        <v>59938</v>
      </c>
      <c r="E33" s="111">
        <f>SUM(E34:E35)</f>
        <v>0</v>
      </c>
      <c r="F33" s="109">
        <f t="shared" si="6"/>
        <v>0</v>
      </c>
      <c r="G33" s="57">
        <f>SUM(G34:G35)</f>
        <v>0</v>
      </c>
      <c r="H33" s="110">
        <f>SUM(H34:H35)</f>
        <v>0</v>
      </c>
      <c r="I33" s="109">
        <f>SUM(I34:I35)</f>
        <v>0</v>
      </c>
      <c r="J33" s="28">
        <f t="shared" si="2"/>
        <v>59938</v>
      </c>
      <c r="K33" s="112">
        <f>SUM(K34:K35)</f>
        <v>59938</v>
      </c>
      <c r="L33" s="113">
        <f>SUM(L34:L35)</f>
        <v>0</v>
      </c>
      <c r="M33" s="113"/>
      <c r="N33" s="113"/>
      <c r="O33" s="113"/>
      <c r="P33" s="114">
        <f t="shared" si="7"/>
        <v>0</v>
      </c>
      <c r="Q33" s="61">
        <f>SUM(Q34:Q35)</f>
        <v>0</v>
      </c>
      <c r="R33" s="112">
        <f>SUM(R34:R35)</f>
        <v>0</v>
      </c>
      <c r="S33" s="114">
        <f>SUM(S34:S35)</f>
        <v>0</v>
      </c>
    </row>
    <row r="34" spans="1:19" ht="19.5" customHeight="1">
      <c r="A34" s="44" t="s">
        <v>73</v>
      </c>
      <c r="B34" s="95" t="s">
        <v>74</v>
      </c>
      <c r="C34" s="109">
        <f t="shared" si="5"/>
        <v>8852</v>
      </c>
      <c r="D34" s="115">
        <v>8852</v>
      </c>
      <c r="E34" s="116"/>
      <c r="F34" s="109">
        <f t="shared" si="6"/>
        <v>0</v>
      </c>
      <c r="G34" s="57"/>
      <c r="H34" s="115"/>
      <c r="I34" s="117"/>
      <c r="J34" s="51">
        <f t="shared" si="2"/>
        <v>8852</v>
      </c>
      <c r="K34" s="118">
        <v>8852</v>
      </c>
      <c r="L34" s="119"/>
      <c r="M34" s="119"/>
      <c r="N34" s="119"/>
      <c r="O34" s="119"/>
      <c r="P34" s="114">
        <f t="shared" si="7"/>
        <v>0</v>
      </c>
      <c r="Q34" s="61"/>
      <c r="R34" s="118"/>
      <c r="S34" s="120"/>
    </row>
    <row r="35" spans="1:19" ht="19.5" customHeight="1">
      <c r="A35" s="44" t="s">
        <v>75</v>
      </c>
      <c r="B35" s="95" t="s">
        <v>76</v>
      </c>
      <c r="C35" s="109">
        <f t="shared" si="5"/>
        <v>51086</v>
      </c>
      <c r="D35" s="115">
        <v>51086</v>
      </c>
      <c r="E35" s="116"/>
      <c r="F35" s="109">
        <f t="shared" si="6"/>
        <v>0</v>
      </c>
      <c r="G35" s="57"/>
      <c r="H35" s="115"/>
      <c r="I35" s="117"/>
      <c r="J35" s="51">
        <f t="shared" si="2"/>
        <v>51086</v>
      </c>
      <c r="K35" s="118">
        <v>51086</v>
      </c>
      <c r="L35" s="119"/>
      <c r="M35" s="119"/>
      <c r="N35" s="119"/>
      <c r="O35" s="119"/>
      <c r="P35" s="114">
        <f t="shared" si="7"/>
        <v>0</v>
      </c>
      <c r="Q35" s="61"/>
      <c r="R35" s="118"/>
      <c r="S35" s="120"/>
    </row>
    <row r="36" spans="1:19" ht="22.5" customHeight="1">
      <c r="A36" s="44" t="s">
        <v>77</v>
      </c>
      <c r="B36" s="95" t="s">
        <v>78</v>
      </c>
      <c r="C36" s="109">
        <f t="shared" si="5"/>
        <v>0</v>
      </c>
      <c r="D36" s="115"/>
      <c r="E36" s="121"/>
      <c r="F36" s="109">
        <f t="shared" si="6"/>
        <v>0</v>
      </c>
      <c r="G36" s="81"/>
      <c r="H36" s="115"/>
      <c r="I36" s="122"/>
      <c r="J36" s="51">
        <f t="shared" si="2"/>
        <v>266</v>
      </c>
      <c r="K36" s="118">
        <v>266</v>
      </c>
      <c r="L36" s="123"/>
      <c r="M36" s="123"/>
      <c r="N36" s="123"/>
      <c r="O36" s="123"/>
      <c r="P36" s="114">
        <f t="shared" si="7"/>
        <v>0</v>
      </c>
      <c r="Q36" s="84"/>
      <c r="R36" s="118"/>
      <c r="S36" s="124"/>
    </row>
    <row r="37" spans="1:19" ht="19.5" customHeight="1">
      <c r="A37" s="44" t="s">
        <v>79</v>
      </c>
      <c r="B37" s="95" t="s">
        <v>80</v>
      </c>
      <c r="C37" s="109">
        <f t="shared" si="5"/>
        <v>0</v>
      </c>
      <c r="D37" s="125"/>
      <c r="E37" s="77"/>
      <c r="F37" s="109">
        <f t="shared" si="6"/>
        <v>0</v>
      </c>
      <c r="G37" s="81"/>
      <c r="H37" s="125"/>
      <c r="I37" s="64"/>
      <c r="J37" s="51">
        <f t="shared" si="2"/>
        <v>0</v>
      </c>
      <c r="K37" s="126"/>
      <c r="L37" s="79"/>
      <c r="M37" s="119"/>
      <c r="N37" s="119"/>
      <c r="O37" s="119"/>
      <c r="P37" s="114">
        <f t="shared" si="7"/>
        <v>0</v>
      </c>
      <c r="Q37" s="84"/>
      <c r="R37" s="126"/>
      <c r="S37" s="65"/>
    </row>
    <row r="38" spans="1:19" ht="19.5" customHeight="1">
      <c r="A38" s="44" t="s">
        <v>81</v>
      </c>
      <c r="B38" s="127" t="s">
        <v>82</v>
      </c>
      <c r="C38" s="109">
        <f t="shared" si="5"/>
        <v>35037</v>
      </c>
      <c r="D38" s="110">
        <f>SUM(D39:D40)</f>
        <v>35037</v>
      </c>
      <c r="E38" s="111">
        <f>SUM(E39:E40)</f>
        <v>0</v>
      </c>
      <c r="F38" s="109">
        <f t="shared" si="6"/>
        <v>0</v>
      </c>
      <c r="G38" s="57">
        <f>SUM(G39:G40)</f>
        <v>0</v>
      </c>
      <c r="H38" s="110">
        <f>SUM(H39:H40)</f>
        <v>0</v>
      </c>
      <c r="I38" s="109">
        <f>SUM(I39:I40)</f>
        <v>0</v>
      </c>
      <c r="J38" s="51">
        <f t="shared" si="2"/>
        <v>35037</v>
      </c>
      <c r="K38" s="112">
        <f>SUM(K39:K40)</f>
        <v>35037</v>
      </c>
      <c r="L38" s="113">
        <f>SUM(L39:L40)</f>
        <v>0</v>
      </c>
      <c r="M38" s="113"/>
      <c r="N38" s="113"/>
      <c r="O38" s="113"/>
      <c r="P38" s="114">
        <f t="shared" si="7"/>
        <v>0</v>
      </c>
      <c r="Q38" s="61">
        <f>SUM(Q39:Q40)</f>
        <v>0</v>
      </c>
      <c r="R38" s="112">
        <f>SUM(R39:R40)</f>
        <v>0</v>
      </c>
      <c r="S38" s="114">
        <f>SUM(S39:S40)</f>
        <v>0</v>
      </c>
    </row>
    <row r="39" spans="1:19" ht="19.5" customHeight="1">
      <c r="A39" s="44" t="s">
        <v>83</v>
      </c>
      <c r="B39" s="95" t="s">
        <v>84</v>
      </c>
      <c r="C39" s="109">
        <f t="shared" si="5"/>
        <v>604</v>
      </c>
      <c r="D39" s="115">
        <v>604</v>
      </c>
      <c r="E39" s="116"/>
      <c r="F39" s="109">
        <f t="shared" si="6"/>
        <v>0</v>
      </c>
      <c r="G39" s="81">
        <v>0</v>
      </c>
      <c r="H39" s="115"/>
      <c r="I39" s="117"/>
      <c r="J39" s="51">
        <f t="shared" si="2"/>
        <v>604</v>
      </c>
      <c r="K39" s="118">
        <v>604</v>
      </c>
      <c r="L39" s="119"/>
      <c r="M39" s="119"/>
      <c r="N39" s="119"/>
      <c r="O39" s="119"/>
      <c r="P39" s="114">
        <f t="shared" si="7"/>
        <v>0</v>
      </c>
      <c r="Q39" s="84">
        <v>0</v>
      </c>
      <c r="R39" s="118"/>
      <c r="S39" s="120"/>
    </row>
    <row r="40" spans="1:19" ht="19.5" customHeight="1">
      <c r="A40" s="44" t="s">
        <v>85</v>
      </c>
      <c r="B40" s="95" t="s">
        <v>86</v>
      </c>
      <c r="C40" s="109">
        <f t="shared" si="5"/>
        <v>34433</v>
      </c>
      <c r="D40" s="125">
        <v>34433</v>
      </c>
      <c r="E40" s="77"/>
      <c r="F40" s="109">
        <f t="shared" si="6"/>
        <v>0</v>
      </c>
      <c r="G40" s="81"/>
      <c r="H40" s="125"/>
      <c r="I40" s="64"/>
      <c r="J40" s="51">
        <f t="shared" si="2"/>
        <v>34433</v>
      </c>
      <c r="K40" s="126">
        <v>34433</v>
      </c>
      <c r="L40" s="79"/>
      <c r="M40" s="119"/>
      <c r="N40" s="119"/>
      <c r="O40" s="119"/>
      <c r="P40" s="114">
        <f t="shared" si="7"/>
        <v>0</v>
      </c>
      <c r="Q40" s="84"/>
      <c r="R40" s="126"/>
      <c r="S40" s="65"/>
    </row>
    <row r="41" spans="1:19" ht="19.5" customHeight="1">
      <c r="A41" s="44" t="s">
        <v>87</v>
      </c>
      <c r="B41" s="127" t="s">
        <v>88</v>
      </c>
      <c r="C41" s="109">
        <f t="shared" si="5"/>
        <v>0</v>
      </c>
      <c r="D41" s="110">
        <f>SUM(D42:D43)</f>
        <v>0</v>
      </c>
      <c r="E41" s="111">
        <f>SUM(E42:E43)</f>
        <v>0</v>
      </c>
      <c r="F41" s="109">
        <f t="shared" si="6"/>
        <v>0</v>
      </c>
      <c r="G41" s="57">
        <f>SUM(G42:G43)</f>
        <v>0</v>
      </c>
      <c r="H41" s="110">
        <f>SUM(H42:H43)</f>
        <v>0</v>
      </c>
      <c r="I41" s="109">
        <f>SUM(I42:I43)</f>
        <v>0</v>
      </c>
      <c r="J41" s="51">
        <f t="shared" si="2"/>
        <v>0</v>
      </c>
      <c r="K41" s="112">
        <f>SUM(K42:K43)</f>
        <v>0</v>
      </c>
      <c r="L41" s="113">
        <f>SUM(L42:L43)</f>
        <v>0</v>
      </c>
      <c r="M41" s="113"/>
      <c r="N41" s="113"/>
      <c r="O41" s="113"/>
      <c r="P41" s="114">
        <f t="shared" si="7"/>
        <v>0</v>
      </c>
      <c r="Q41" s="61">
        <f>SUM(Q42:Q43)</f>
        <v>0</v>
      </c>
      <c r="R41" s="112">
        <f>SUM(R42:R43)</f>
        <v>0</v>
      </c>
      <c r="S41" s="114">
        <f>SUM(S42:S43)</f>
        <v>0</v>
      </c>
    </row>
    <row r="42" spans="1:19" ht="19.5" customHeight="1">
      <c r="A42" s="44" t="s">
        <v>89</v>
      </c>
      <c r="B42" s="95" t="s">
        <v>90</v>
      </c>
      <c r="C42" s="109">
        <f t="shared" si="5"/>
        <v>0</v>
      </c>
      <c r="D42" s="128"/>
      <c r="E42" s="77"/>
      <c r="F42" s="109">
        <f t="shared" si="6"/>
        <v>0</v>
      </c>
      <c r="G42" s="81"/>
      <c r="H42" s="128"/>
      <c r="I42" s="64"/>
      <c r="J42" s="51">
        <f t="shared" si="2"/>
        <v>0</v>
      </c>
      <c r="K42" s="129"/>
      <c r="L42" s="79"/>
      <c r="M42" s="119"/>
      <c r="N42" s="119"/>
      <c r="O42" s="119"/>
      <c r="P42" s="114">
        <f t="shared" si="7"/>
        <v>0</v>
      </c>
      <c r="Q42" s="84"/>
      <c r="R42" s="129"/>
      <c r="S42" s="65"/>
    </row>
    <row r="43" spans="1:19" ht="19.5" customHeight="1">
      <c r="A43" s="44" t="s">
        <v>91</v>
      </c>
      <c r="B43" s="95" t="s">
        <v>92</v>
      </c>
      <c r="C43" s="109">
        <f t="shared" si="5"/>
        <v>0</v>
      </c>
      <c r="D43" s="125"/>
      <c r="E43" s="77"/>
      <c r="F43" s="109">
        <f t="shared" si="6"/>
        <v>0</v>
      </c>
      <c r="G43" s="81"/>
      <c r="H43" s="125"/>
      <c r="I43" s="64"/>
      <c r="J43" s="51">
        <f t="shared" si="2"/>
        <v>0</v>
      </c>
      <c r="K43" s="126"/>
      <c r="L43" s="79"/>
      <c r="M43" s="119"/>
      <c r="N43" s="119"/>
      <c r="O43" s="119"/>
      <c r="P43" s="114">
        <f t="shared" si="7"/>
        <v>0</v>
      </c>
      <c r="Q43" s="84"/>
      <c r="R43" s="126"/>
      <c r="S43" s="65"/>
    </row>
    <row r="44" spans="1:19" ht="19.5" customHeight="1">
      <c r="A44" s="44" t="s">
        <v>93</v>
      </c>
      <c r="B44" s="93" t="s">
        <v>94</v>
      </c>
      <c r="C44" s="109">
        <f t="shared" si="5"/>
        <v>0</v>
      </c>
      <c r="D44" s="115"/>
      <c r="E44" s="116"/>
      <c r="F44" s="109">
        <f t="shared" si="6"/>
        <v>0</v>
      </c>
      <c r="G44" s="57"/>
      <c r="H44" s="115"/>
      <c r="I44" s="117"/>
      <c r="J44" s="51">
        <f t="shared" si="2"/>
        <v>0</v>
      </c>
      <c r="K44" s="118"/>
      <c r="L44" s="119"/>
      <c r="M44" s="119"/>
      <c r="N44" s="119"/>
      <c r="O44" s="119"/>
      <c r="P44" s="114">
        <f t="shared" si="7"/>
        <v>0</v>
      </c>
      <c r="Q44" s="61"/>
      <c r="R44" s="118"/>
      <c r="S44" s="120"/>
    </row>
    <row r="45" spans="1:19" ht="19.5" customHeight="1">
      <c r="A45" s="44" t="s">
        <v>95</v>
      </c>
      <c r="B45" s="93" t="s">
        <v>96</v>
      </c>
      <c r="C45" s="109">
        <f t="shared" si="5"/>
        <v>0</v>
      </c>
      <c r="D45" s="115"/>
      <c r="E45" s="116"/>
      <c r="F45" s="109">
        <f t="shared" si="6"/>
        <v>0</v>
      </c>
      <c r="G45" s="57"/>
      <c r="H45" s="115"/>
      <c r="I45" s="117"/>
      <c r="J45" s="51">
        <f t="shared" si="2"/>
        <v>0</v>
      </c>
      <c r="K45" s="118"/>
      <c r="L45" s="119"/>
      <c r="M45" s="119"/>
      <c r="N45" s="119"/>
      <c r="O45" s="119"/>
      <c r="P45" s="114">
        <f t="shared" si="7"/>
        <v>0</v>
      </c>
      <c r="Q45" s="61"/>
      <c r="R45" s="118"/>
      <c r="S45" s="120"/>
    </row>
    <row r="46" spans="1:19" ht="15" customHeight="1">
      <c r="A46" s="476" t="s">
        <v>4</v>
      </c>
      <c r="B46" s="476" t="s">
        <v>5</v>
      </c>
      <c r="C46" s="477" t="s">
        <v>6</v>
      </c>
      <c r="D46" s="478" t="s">
        <v>7</v>
      </c>
      <c r="E46" s="472" t="s">
        <v>8</v>
      </c>
      <c r="F46" s="473" t="s">
        <v>9</v>
      </c>
      <c r="G46" s="474" t="s">
        <v>10</v>
      </c>
      <c r="H46" s="474"/>
      <c r="I46" s="474"/>
      <c r="J46" s="475" t="s">
        <v>11</v>
      </c>
      <c r="K46" s="470" t="s">
        <v>12</v>
      </c>
      <c r="L46" s="471" t="s">
        <v>13</v>
      </c>
      <c r="M46" s="468" t="s">
        <v>14</v>
      </c>
      <c r="N46" s="468" t="s">
        <v>15</v>
      </c>
      <c r="O46" s="468"/>
      <c r="P46" s="468" t="s">
        <v>16</v>
      </c>
      <c r="Q46" s="469" t="s">
        <v>10</v>
      </c>
      <c r="R46" s="469"/>
      <c r="S46" s="469"/>
    </row>
    <row r="47" spans="1:19" ht="45.75" customHeight="1">
      <c r="A47" s="476"/>
      <c r="B47" s="476"/>
      <c r="C47" s="477"/>
      <c r="D47" s="478"/>
      <c r="E47" s="472"/>
      <c r="F47" s="473"/>
      <c r="G47" s="8" t="s">
        <v>17</v>
      </c>
      <c r="H47" s="9" t="s">
        <v>18</v>
      </c>
      <c r="I47" s="9" t="s">
        <v>19</v>
      </c>
      <c r="J47" s="475"/>
      <c r="K47" s="470"/>
      <c r="L47" s="471"/>
      <c r="M47" s="468"/>
      <c r="N47" s="10" t="s">
        <v>17</v>
      </c>
      <c r="O47" s="10" t="s">
        <v>18</v>
      </c>
      <c r="P47" s="468"/>
      <c r="Q47" s="11" t="s">
        <v>17</v>
      </c>
      <c r="R47" s="12" t="s">
        <v>18</v>
      </c>
      <c r="S47" s="12" t="s">
        <v>19</v>
      </c>
    </row>
    <row r="48" spans="1:19" ht="19.5" customHeight="1">
      <c r="A48" s="44" t="s">
        <v>97</v>
      </c>
      <c r="B48" s="127" t="s">
        <v>98</v>
      </c>
      <c r="C48" s="114">
        <f>SUM(D48:F48)</f>
        <v>0</v>
      </c>
      <c r="D48" s="130"/>
      <c r="E48" s="119"/>
      <c r="F48" s="114">
        <f aca="true" t="shared" si="8" ref="F48:F85">SUM(G48:I48)</f>
        <v>0</v>
      </c>
      <c r="G48" s="131"/>
      <c r="H48" s="130"/>
      <c r="I48" s="120"/>
      <c r="J48" s="51">
        <f aca="true" t="shared" si="9" ref="J48:J85">SUM(K48+L48+M48+P48)</f>
        <v>0</v>
      </c>
      <c r="K48" s="130"/>
      <c r="L48" s="119"/>
      <c r="M48" s="119"/>
      <c r="N48" s="119"/>
      <c r="O48" s="119"/>
      <c r="P48" s="114">
        <f aca="true" t="shared" si="10" ref="P48:P85">SUM(Q48:S48)</f>
        <v>0</v>
      </c>
      <c r="Q48" s="131"/>
      <c r="R48" s="130"/>
      <c r="S48" s="120"/>
    </row>
    <row r="49" spans="1:19" ht="19.5" customHeight="1">
      <c r="A49" s="44" t="s">
        <v>99</v>
      </c>
      <c r="B49" s="127" t="s">
        <v>100</v>
      </c>
      <c r="C49" s="114">
        <f>SUM(D49:F49)</f>
        <v>0</v>
      </c>
      <c r="D49" s="129"/>
      <c r="E49" s="79"/>
      <c r="F49" s="114">
        <f t="shared" si="8"/>
        <v>0</v>
      </c>
      <c r="G49" s="84"/>
      <c r="H49" s="129"/>
      <c r="I49" s="65"/>
      <c r="J49" s="51">
        <f t="shared" si="9"/>
        <v>0</v>
      </c>
      <c r="K49" s="129"/>
      <c r="L49" s="79"/>
      <c r="M49" s="119"/>
      <c r="N49" s="119"/>
      <c r="O49" s="119"/>
      <c r="P49" s="114">
        <f t="shared" si="10"/>
        <v>0</v>
      </c>
      <c r="Q49" s="84"/>
      <c r="R49" s="129"/>
      <c r="S49" s="65"/>
    </row>
    <row r="50" spans="1:19" ht="19.5" customHeight="1">
      <c r="A50" s="44" t="s">
        <v>101</v>
      </c>
      <c r="B50" s="127" t="s">
        <v>102</v>
      </c>
      <c r="C50" s="114">
        <f>SUM(D50:F50)</f>
        <v>0</v>
      </c>
      <c r="D50" s="129"/>
      <c r="E50" s="79"/>
      <c r="F50" s="114">
        <f t="shared" si="8"/>
        <v>0</v>
      </c>
      <c r="G50" s="84"/>
      <c r="H50" s="129"/>
      <c r="I50" s="65"/>
      <c r="J50" s="51">
        <f t="shared" si="9"/>
        <v>0</v>
      </c>
      <c r="K50" s="129"/>
      <c r="L50" s="79"/>
      <c r="M50" s="119"/>
      <c r="N50" s="119"/>
      <c r="O50" s="119"/>
      <c r="P50" s="114">
        <f t="shared" si="10"/>
        <v>0</v>
      </c>
      <c r="Q50" s="84"/>
      <c r="R50" s="129"/>
      <c r="S50" s="65"/>
    </row>
    <row r="51" spans="1:19" ht="19.5" customHeight="1">
      <c r="A51" s="96" t="s">
        <v>103</v>
      </c>
      <c r="B51" s="132" t="s">
        <v>92</v>
      </c>
      <c r="C51" s="133">
        <f>SUM(D51:F51)</f>
        <v>0</v>
      </c>
      <c r="D51" s="134"/>
      <c r="E51" s="135"/>
      <c r="F51" s="133">
        <f t="shared" si="8"/>
        <v>0</v>
      </c>
      <c r="G51" s="105"/>
      <c r="H51" s="134"/>
      <c r="I51" s="136"/>
      <c r="J51" s="137">
        <f t="shared" si="9"/>
        <v>0</v>
      </c>
      <c r="K51" s="134"/>
      <c r="L51" s="135"/>
      <c r="M51" s="138"/>
      <c r="N51" s="138"/>
      <c r="O51" s="138"/>
      <c r="P51" s="133">
        <f t="shared" si="10"/>
        <v>0</v>
      </c>
      <c r="Q51" s="105"/>
      <c r="R51" s="134"/>
      <c r="S51" s="136"/>
    </row>
    <row r="52" spans="1:19" s="144" customFormat="1" ht="19.5" customHeight="1">
      <c r="A52" s="106" t="s">
        <v>104</v>
      </c>
      <c r="B52" s="107" t="s">
        <v>105</v>
      </c>
      <c r="C52" s="139"/>
      <c r="D52" s="140">
        <v>0</v>
      </c>
      <c r="E52" s="141"/>
      <c r="F52" s="139">
        <f t="shared" si="8"/>
        <v>0</v>
      </c>
      <c r="G52" s="142"/>
      <c r="H52" s="140"/>
      <c r="I52" s="143"/>
      <c r="J52" s="18">
        <f t="shared" si="9"/>
        <v>0</v>
      </c>
      <c r="K52" s="140">
        <v>0</v>
      </c>
      <c r="L52" s="141"/>
      <c r="M52" s="141"/>
      <c r="N52" s="141"/>
      <c r="O52" s="141"/>
      <c r="P52" s="139">
        <f t="shared" si="10"/>
        <v>0</v>
      </c>
      <c r="Q52" s="142"/>
      <c r="R52" s="140"/>
      <c r="S52" s="143"/>
    </row>
    <row r="53" spans="1:19" ht="19.5" customHeight="1">
      <c r="A53" s="106" t="s">
        <v>106</v>
      </c>
      <c r="B53" s="145" t="s">
        <v>107</v>
      </c>
      <c r="C53" s="18">
        <f aca="true" t="shared" si="11" ref="C53:C85">SUM(D53:F53)</f>
        <v>3000</v>
      </c>
      <c r="D53" s="146">
        <f>SUM(D54:D56)</f>
        <v>3000</v>
      </c>
      <c r="E53" s="147">
        <f>SUM(E54:E56)</f>
        <v>0</v>
      </c>
      <c r="F53" s="18">
        <f t="shared" si="8"/>
        <v>0</v>
      </c>
      <c r="G53" s="19">
        <f>SUM(G54:G56)</f>
        <v>0</v>
      </c>
      <c r="H53" s="146">
        <f>SUM(H54:H56)</f>
        <v>0</v>
      </c>
      <c r="I53" s="148">
        <f>SUM(I54:I56)</f>
        <v>0</v>
      </c>
      <c r="J53" s="18">
        <f t="shared" si="9"/>
        <v>0</v>
      </c>
      <c r="K53" s="146">
        <f>SUM(K54:K56)</f>
        <v>0</v>
      </c>
      <c r="L53" s="149">
        <f>SUM(L54:L56)</f>
        <v>0</v>
      </c>
      <c r="M53" s="147"/>
      <c r="N53" s="149"/>
      <c r="O53" s="147"/>
      <c r="P53" s="18">
        <f t="shared" si="10"/>
        <v>0</v>
      </c>
      <c r="Q53" s="19">
        <f>SUM(Q54:Q56)</f>
        <v>0</v>
      </c>
      <c r="R53" s="146">
        <f>SUM(R54:R56)</f>
        <v>0</v>
      </c>
      <c r="S53" s="148">
        <f>SUM(S54:S56)</f>
        <v>0</v>
      </c>
    </row>
    <row r="54" spans="1:19" ht="19.5" customHeight="1">
      <c r="A54" s="21" t="s">
        <v>108</v>
      </c>
      <c r="B54" s="150" t="s">
        <v>109</v>
      </c>
      <c r="C54" s="114">
        <f t="shared" si="11"/>
        <v>0</v>
      </c>
      <c r="D54" s="151"/>
      <c r="E54" s="119"/>
      <c r="F54" s="114">
        <f t="shared" si="8"/>
        <v>0</v>
      </c>
      <c r="G54" s="61"/>
      <c r="H54" s="152"/>
      <c r="I54" s="120"/>
      <c r="J54" s="39">
        <f t="shared" si="9"/>
        <v>0</v>
      </c>
      <c r="K54" s="151"/>
      <c r="L54" s="119"/>
      <c r="M54" s="119"/>
      <c r="N54" s="119"/>
      <c r="O54" s="119"/>
      <c r="P54" s="114">
        <f t="shared" si="10"/>
        <v>0</v>
      </c>
      <c r="Q54" s="61"/>
      <c r="R54" s="152"/>
      <c r="S54" s="120"/>
    </row>
    <row r="55" spans="1:19" ht="19.5" customHeight="1">
      <c r="A55" s="44" t="s">
        <v>110</v>
      </c>
      <c r="B55" s="76" t="s">
        <v>111</v>
      </c>
      <c r="C55" s="133">
        <f t="shared" si="11"/>
        <v>0</v>
      </c>
      <c r="D55" s="153"/>
      <c r="E55" s="79"/>
      <c r="F55" s="133">
        <f t="shared" si="8"/>
        <v>0</v>
      </c>
      <c r="G55" s="80"/>
      <c r="H55" s="154"/>
      <c r="I55" s="65"/>
      <c r="J55" s="51">
        <f t="shared" si="9"/>
        <v>0</v>
      </c>
      <c r="K55" s="153"/>
      <c r="L55" s="79"/>
      <c r="M55" s="138"/>
      <c r="N55" s="138"/>
      <c r="O55" s="138"/>
      <c r="P55" s="133">
        <f t="shared" si="10"/>
        <v>0</v>
      </c>
      <c r="Q55" s="80"/>
      <c r="R55" s="154"/>
      <c r="S55" s="65"/>
    </row>
    <row r="56" spans="1:19" ht="24" customHeight="1">
      <c r="A56" s="96" t="s">
        <v>112</v>
      </c>
      <c r="B56" s="155" t="s">
        <v>113</v>
      </c>
      <c r="C56" s="156">
        <f t="shared" si="11"/>
        <v>3000</v>
      </c>
      <c r="D56" s="157">
        <v>3000</v>
      </c>
      <c r="E56" s="158"/>
      <c r="F56" s="156">
        <f t="shared" si="8"/>
        <v>0</v>
      </c>
      <c r="G56" s="159"/>
      <c r="H56" s="160"/>
      <c r="I56" s="161"/>
      <c r="J56" s="101">
        <f t="shared" si="9"/>
        <v>0</v>
      </c>
      <c r="K56" s="157"/>
      <c r="L56" s="158"/>
      <c r="M56" s="158"/>
      <c r="N56" s="158"/>
      <c r="O56" s="158"/>
      <c r="P56" s="156">
        <f t="shared" si="10"/>
        <v>0</v>
      </c>
      <c r="Q56" s="159"/>
      <c r="R56" s="160"/>
      <c r="S56" s="161"/>
    </row>
    <row r="57" spans="1:19" ht="19.5" customHeight="1">
      <c r="A57" s="106" t="s">
        <v>114</v>
      </c>
      <c r="B57" s="14" t="s">
        <v>115</v>
      </c>
      <c r="C57" s="18">
        <f t="shared" si="11"/>
        <v>170438</v>
      </c>
      <c r="D57" s="19">
        <f>D58+D65+D70+D71</f>
        <v>9935</v>
      </c>
      <c r="E57" s="20">
        <f>E58+E65+E70+E71</f>
        <v>56726</v>
      </c>
      <c r="F57" s="18">
        <f t="shared" si="8"/>
        <v>103777</v>
      </c>
      <c r="G57" s="19">
        <f>G58+G65+G70+G71</f>
        <v>6607</v>
      </c>
      <c r="H57" s="18">
        <f>H58+H65+H70+H71</f>
        <v>27089</v>
      </c>
      <c r="I57" s="18">
        <f>I58+I65+I70+I71</f>
        <v>70081</v>
      </c>
      <c r="J57" s="18">
        <f t="shared" si="9"/>
        <v>169314</v>
      </c>
      <c r="K57" s="19">
        <f>K58+K65+K70+K71</f>
        <v>10861</v>
      </c>
      <c r="L57" s="20">
        <f>L58+L65+L70+L71</f>
        <v>51641</v>
      </c>
      <c r="M57" s="20">
        <f>M58+M65+M70+M71</f>
        <v>17173</v>
      </c>
      <c r="N57" s="20">
        <f>N58+N65+N70+N71</f>
        <v>3304</v>
      </c>
      <c r="O57" s="20">
        <f>O58+O65+O70+O71</f>
        <v>13869</v>
      </c>
      <c r="P57" s="18">
        <f t="shared" si="10"/>
        <v>89639</v>
      </c>
      <c r="Q57" s="19">
        <f>Q58+Q65+Q70+Q71</f>
        <v>5870</v>
      </c>
      <c r="R57" s="18">
        <f>R58+R65+R70+R71</f>
        <v>13648</v>
      </c>
      <c r="S57" s="18">
        <f>S58+S65+S70+S71</f>
        <v>70121</v>
      </c>
    </row>
    <row r="58" spans="1:19" ht="19.5" customHeight="1">
      <c r="A58" s="21" t="s">
        <v>116</v>
      </c>
      <c r="B58" s="162" t="s">
        <v>117</v>
      </c>
      <c r="C58" s="163">
        <f t="shared" si="11"/>
        <v>170168</v>
      </c>
      <c r="D58" s="164">
        <f>SUM(D59:D64)</f>
        <v>9935</v>
      </c>
      <c r="E58" s="164">
        <f>SUM(E59:E64)</f>
        <v>56456</v>
      </c>
      <c r="F58" s="164">
        <f t="shared" si="8"/>
        <v>103777</v>
      </c>
      <c r="G58" s="164">
        <f>SUM(G59:G64)</f>
        <v>6607</v>
      </c>
      <c r="H58" s="164">
        <f>SUM(H59:H64)</f>
        <v>27089</v>
      </c>
      <c r="I58" s="164">
        <f>SUM(I59:I64)</f>
        <v>70081</v>
      </c>
      <c r="J58" s="163">
        <f t="shared" si="9"/>
        <v>169044</v>
      </c>
      <c r="K58" s="164">
        <f>SUM(K59:K64)</f>
        <v>10591</v>
      </c>
      <c r="L58" s="164">
        <f>SUM(L59:L64)</f>
        <v>51641</v>
      </c>
      <c r="M58" s="164">
        <f>SUM(M59:M64)</f>
        <v>17173</v>
      </c>
      <c r="N58" s="164">
        <f>SUM(N59:N64)</f>
        <v>3304</v>
      </c>
      <c r="O58" s="164">
        <f>SUM(O59:O64)</f>
        <v>13869</v>
      </c>
      <c r="P58" s="164">
        <f t="shared" si="10"/>
        <v>89639</v>
      </c>
      <c r="Q58" s="164">
        <f>SUM(Q59:Q64)</f>
        <v>5870</v>
      </c>
      <c r="R58" s="164">
        <f>SUM(R59:R64)</f>
        <v>13648</v>
      </c>
      <c r="S58" s="164">
        <f>SUM(S59:S64)</f>
        <v>70121</v>
      </c>
    </row>
    <row r="59" spans="1:19" ht="19.5" customHeight="1">
      <c r="A59" s="44" t="s">
        <v>118</v>
      </c>
      <c r="B59" s="76" t="s">
        <v>119</v>
      </c>
      <c r="C59" s="86">
        <f t="shared" si="11"/>
        <v>2491</v>
      </c>
      <c r="D59" s="153">
        <v>2491</v>
      </c>
      <c r="E59" s="79"/>
      <c r="F59" s="86">
        <f t="shared" si="8"/>
        <v>0</v>
      </c>
      <c r="G59" s="84"/>
      <c r="H59" s="165"/>
      <c r="I59" s="65"/>
      <c r="J59" s="166">
        <f t="shared" si="9"/>
        <v>2491</v>
      </c>
      <c r="K59" s="153">
        <v>2491</v>
      </c>
      <c r="L59" s="79"/>
      <c r="M59" s="79"/>
      <c r="N59" s="79"/>
      <c r="O59" s="79"/>
      <c r="P59" s="86">
        <f t="shared" si="10"/>
        <v>0</v>
      </c>
      <c r="Q59" s="84"/>
      <c r="R59" s="165"/>
      <c r="S59" s="65"/>
    </row>
    <row r="60" spans="1:19" ht="19.5" customHeight="1">
      <c r="A60" s="44" t="s">
        <v>120</v>
      </c>
      <c r="B60" s="76" t="s">
        <v>121</v>
      </c>
      <c r="C60" s="86">
        <f t="shared" si="11"/>
        <v>3257</v>
      </c>
      <c r="D60" s="153">
        <v>3257</v>
      </c>
      <c r="E60" s="79"/>
      <c r="F60" s="86">
        <f t="shared" si="8"/>
        <v>0</v>
      </c>
      <c r="G60" s="84"/>
      <c r="H60" s="165"/>
      <c r="I60" s="65"/>
      <c r="J60" s="166">
        <f t="shared" si="9"/>
        <v>3257</v>
      </c>
      <c r="K60" s="153">
        <v>3257</v>
      </c>
      <c r="L60" s="79"/>
      <c r="M60" s="79"/>
      <c r="N60" s="79"/>
      <c r="O60" s="79"/>
      <c r="P60" s="86">
        <f t="shared" si="10"/>
        <v>0</v>
      </c>
      <c r="Q60" s="84"/>
      <c r="R60" s="165"/>
      <c r="S60" s="65"/>
    </row>
    <row r="61" spans="1:19" ht="19.5" customHeight="1">
      <c r="A61" s="44" t="s">
        <v>122</v>
      </c>
      <c r="B61" s="167" t="s">
        <v>123</v>
      </c>
      <c r="C61" s="86">
        <f t="shared" si="11"/>
        <v>5165</v>
      </c>
      <c r="D61" s="168">
        <v>4187</v>
      </c>
      <c r="E61" s="60"/>
      <c r="F61" s="86">
        <f t="shared" si="8"/>
        <v>978</v>
      </c>
      <c r="G61" s="84"/>
      <c r="H61" s="169"/>
      <c r="I61" s="63">
        <v>978</v>
      </c>
      <c r="J61" s="166">
        <f t="shared" si="9"/>
        <v>5165</v>
      </c>
      <c r="K61" s="168">
        <v>4187</v>
      </c>
      <c r="L61" s="60"/>
      <c r="M61" s="60"/>
      <c r="N61" s="60"/>
      <c r="O61" s="60"/>
      <c r="P61" s="86">
        <f t="shared" si="10"/>
        <v>978</v>
      </c>
      <c r="Q61" s="84"/>
      <c r="R61" s="169"/>
      <c r="S61" s="63">
        <v>978</v>
      </c>
    </row>
    <row r="62" spans="1:19" ht="19.5" customHeight="1">
      <c r="A62" s="44" t="s">
        <v>124</v>
      </c>
      <c r="B62" s="76" t="s">
        <v>125</v>
      </c>
      <c r="C62" s="86">
        <f t="shared" si="11"/>
        <v>560</v>
      </c>
      <c r="D62" s="153"/>
      <c r="E62" s="79"/>
      <c r="F62" s="86">
        <f t="shared" si="8"/>
        <v>560</v>
      </c>
      <c r="G62" s="105"/>
      <c r="H62" s="165"/>
      <c r="I62" s="65">
        <v>560</v>
      </c>
      <c r="J62" s="166">
        <f t="shared" si="9"/>
        <v>656</v>
      </c>
      <c r="K62" s="153">
        <v>656</v>
      </c>
      <c r="L62" s="79"/>
      <c r="M62" s="79"/>
      <c r="N62" s="79"/>
      <c r="O62" s="79"/>
      <c r="P62" s="86">
        <f t="shared" si="10"/>
        <v>0</v>
      </c>
      <c r="Q62" s="105"/>
      <c r="R62" s="165"/>
      <c r="S62" s="65"/>
    </row>
    <row r="63" spans="1:19" ht="23.25" customHeight="1">
      <c r="A63" s="44" t="s">
        <v>126</v>
      </c>
      <c r="B63" s="76" t="s">
        <v>127</v>
      </c>
      <c r="C63" s="86">
        <f t="shared" si="11"/>
        <v>0</v>
      </c>
      <c r="D63" s="153"/>
      <c r="E63" s="79"/>
      <c r="F63" s="86">
        <f t="shared" si="8"/>
        <v>0</v>
      </c>
      <c r="G63" s="105"/>
      <c r="H63" s="165"/>
      <c r="I63" s="65"/>
      <c r="J63" s="166">
        <f t="shared" si="9"/>
        <v>0</v>
      </c>
      <c r="K63" s="153"/>
      <c r="L63" s="79"/>
      <c r="M63" s="79"/>
      <c r="N63" s="79"/>
      <c r="O63" s="79"/>
      <c r="P63" s="86">
        <f t="shared" si="10"/>
        <v>0</v>
      </c>
      <c r="Q63" s="105"/>
      <c r="R63" s="165"/>
      <c r="S63" s="65"/>
    </row>
    <row r="64" spans="1:19" ht="23.25" customHeight="1">
      <c r="A64" s="44" t="s">
        <v>128</v>
      </c>
      <c r="B64" s="76" t="s">
        <v>129</v>
      </c>
      <c r="C64" s="86">
        <f t="shared" si="11"/>
        <v>158695</v>
      </c>
      <c r="D64" s="153"/>
      <c r="E64" s="60">
        <v>56456</v>
      </c>
      <c r="F64" s="86">
        <f t="shared" si="8"/>
        <v>102239</v>
      </c>
      <c r="G64" s="105">
        <v>6607</v>
      </c>
      <c r="H64" s="165">
        <v>27089</v>
      </c>
      <c r="I64" s="63">
        <v>68543</v>
      </c>
      <c r="J64" s="166">
        <f t="shared" si="9"/>
        <v>157475</v>
      </c>
      <c r="K64" s="153"/>
      <c r="L64" s="60">
        <v>51641</v>
      </c>
      <c r="M64" s="60">
        <f>SUM(N64:O64)</f>
        <v>17173</v>
      </c>
      <c r="N64" s="60">
        <v>3304</v>
      </c>
      <c r="O64" s="60">
        <v>13869</v>
      </c>
      <c r="P64" s="86">
        <f t="shared" si="10"/>
        <v>88661</v>
      </c>
      <c r="Q64" s="105">
        <v>5870</v>
      </c>
      <c r="R64" s="165">
        <v>13648</v>
      </c>
      <c r="S64" s="63">
        <v>69143</v>
      </c>
    </row>
    <row r="65" spans="1:19" ht="19.5" customHeight="1">
      <c r="A65" s="44" t="s">
        <v>130</v>
      </c>
      <c r="B65" s="170" t="s">
        <v>131</v>
      </c>
      <c r="C65" s="86">
        <f t="shared" si="11"/>
        <v>0</v>
      </c>
      <c r="D65" s="171">
        <f>SUM(D66:D69)</f>
        <v>0</v>
      </c>
      <c r="E65" s="172">
        <f>SUM(E66:E69)</f>
        <v>0</v>
      </c>
      <c r="F65" s="86">
        <f t="shared" si="8"/>
        <v>0</v>
      </c>
      <c r="G65" s="171">
        <f>SUM(G66:G69)</f>
        <v>0</v>
      </c>
      <c r="H65" s="173">
        <f>SUM(H66:H69)</f>
        <v>0</v>
      </c>
      <c r="I65" s="173">
        <f>SUM(I66:I69)</f>
        <v>0</v>
      </c>
      <c r="J65" s="51">
        <f t="shared" si="9"/>
        <v>0</v>
      </c>
      <c r="K65" s="171">
        <f>SUM(K66:K69)</f>
        <v>0</v>
      </c>
      <c r="L65" s="172">
        <f>SUM(L66:L69)</f>
        <v>0</v>
      </c>
      <c r="M65" s="172"/>
      <c r="N65" s="172"/>
      <c r="O65" s="172"/>
      <c r="P65" s="86">
        <f t="shared" si="10"/>
        <v>0</v>
      </c>
      <c r="Q65" s="171">
        <f>SUM(Q66:Q69)</f>
        <v>0</v>
      </c>
      <c r="R65" s="173">
        <f>SUM(R66:R69)</f>
        <v>0</v>
      </c>
      <c r="S65" s="173">
        <f>SUM(S66:S69)</f>
        <v>0</v>
      </c>
    </row>
    <row r="66" spans="1:19" ht="19.5" customHeight="1">
      <c r="A66" s="44" t="s">
        <v>132</v>
      </c>
      <c r="B66" s="76" t="s">
        <v>121</v>
      </c>
      <c r="C66" s="86">
        <f t="shared" si="11"/>
        <v>0</v>
      </c>
      <c r="D66" s="153"/>
      <c r="E66" s="79"/>
      <c r="F66" s="86">
        <f t="shared" si="8"/>
        <v>0</v>
      </c>
      <c r="G66" s="84"/>
      <c r="H66" s="165"/>
      <c r="I66" s="65"/>
      <c r="J66" s="51">
        <f t="shared" si="9"/>
        <v>0</v>
      </c>
      <c r="K66" s="153"/>
      <c r="L66" s="79"/>
      <c r="M66" s="79"/>
      <c r="N66" s="79"/>
      <c r="O66" s="79"/>
      <c r="P66" s="86">
        <f t="shared" si="10"/>
        <v>0</v>
      </c>
      <c r="Q66" s="84"/>
      <c r="R66" s="165"/>
      <c r="S66" s="65"/>
    </row>
    <row r="67" spans="1:19" ht="19.5" customHeight="1">
      <c r="A67" s="44" t="s">
        <v>133</v>
      </c>
      <c r="B67" s="76" t="s">
        <v>134</v>
      </c>
      <c r="C67" s="86">
        <f t="shared" si="11"/>
        <v>0</v>
      </c>
      <c r="D67" s="153"/>
      <c r="E67" s="79"/>
      <c r="F67" s="86">
        <f t="shared" si="8"/>
        <v>0</v>
      </c>
      <c r="G67" s="84"/>
      <c r="H67" s="165"/>
      <c r="I67" s="65"/>
      <c r="J67" s="51">
        <f t="shared" si="9"/>
        <v>0</v>
      </c>
      <c r="K67" s="153"/>
      <c r="L67" s="79"/>
      <c r="M67" s="79"/>
      <c r="N67" s="79"/>
      <c r="O67" s="79"/>
      <c r="P67" s="86">
        <f t="shared" si="10"/>
        <v>0</v>
      </c>
      <c r="Q67" s="84"/>
      <c r="R67" s="165"/>
      <c r="S67" s="65"/>
    </row>
    <row r="68" spans="1:19" ht="19.5" customHeight="1">
      <c r="A68" s="44" t="s">
        <v>135</v>
      </c>
      <c r="B68" s="76" t="s">
        <v>123</v>
      </c>
      <c r="C68" s="86">
        <f t="shared" si="11"/>
        <v>0</v>
      </c>
      <c r="D68" s="153"/>
      <c r="E68" s="79"/>
      <c r="F68" s="86">
        <f t="shared" si="8"/>
        <v>0</v>
      </c>
      <c r="G68" s="84"/>
      <c r="H68" s="165"/>
      <c r="I68" s="65"/>
      <c r="J68" s="51">
        <f t="shared" si="9"/>
        <v>0</v>
      </c>
      <c r="K68" s="153"/>
      <c r="L68" s="79"/>
      <c r="M68" s="79"/>
      <c r="N68" s="79"/>
      <c r="O68" s="79"/>
      <c r="P68" s="86">
        <f t="shared" si="10"/>
        <v>0</v>
      </c>
      <c r="Q68" s="84"/>
      <c r="R68" s="165"/>
      <c r="S68" s="65"/>
    </row>
    <row r="69" spans="1:19" ht="19.5" customHeight="1">
      <c r="A69" s="44" t="s">
        <v>136</v>
      </c>
      <c r="B69" s="76" t="s">
        <v>137</v>
      </c>
      <c r="C69" s="104">
        <f t="shared" si="11"/>
        <v>0</v>
      </c>
      <c r="D69" s="168"/>
      <c r="E69" s="135"/>
      <c r="F69" s="104">
        <f t="shared" si="8"/>
        <v>0</v>
      </c>
      <c r="G69" s="105"/>
      <c r="H69" s="169"/>
      <c r="I69" s="136"/>
      <c r="J69" s="101">
        <f t="shared" si="9"/>
        <v>0</v>
      </c>
      <c r="K69" s="168"/>
      <c r="L69" s="135"/>
      <c r="M69" s="135"/>
      <c r="N69" s="135"/>
      <c r="O69" s="135"/>
      <c r="P69" s="104">
        <f t="shared" si="10"/>
        <v>0</v>
      </c>
      <c r="Q69" s="105"/>
      <c r="R69" s="169"/>
      <c r="S69" s="136"/>
    </row>
    <row r="70" spans="1:19" ht="19.5" customHeight="1">
      <c r="A70" s="44" t="s">
        <v>138</v>
      </c>
      <c r="B70" s="162" t="s">
        <v>139</v>
      </c>
      <c r="C70" s="174">
        <f t="shared" si="11"/>
        <v>270</v>
      </c>
      <c r="D70" s="175"/>
      <c r="E70" s="176">
        <v>270</v>
      </c>
      <c r="F70" s="174">
        <f t="shared" si="8"/>
        <v>0</v>
      </c>
      <c r="G70" s="177"/>
      <c r="H70" s="178"/>
      <c r="I70" s="179"/>
      <c r="J70" s="180">
        <f t="shared" si="9"/>
        <v>270</v>
      </c>
      <c r="K70" s="175">
        <v>270</v>
      </c>
      <c r="L70" s="176"/>
      <c r="M70" s="176"/>
      <c r="N70" s="176"/>
      <c r="O70" s="176"/>
      <c r="P70" s="174">
        <f t="shared" si="10"/>
        <v>0</v>
      </c>
      <c r="Q70" s="177"/>
      <c r="R70" s="178"/>
      <c r="S70" s="179"/>
    </row>
    <row r="71" spans="1:19" ht="24.75" customHeight="1">
      <c r="A71" s="96" t="s">
        <v>140</v>
      </c>
      <c r="B71" s="181" t="s">
        <v>141</v>
      </c>
      <c r="C71" s="182">
        <f t="shared" si="11"/>
        <v>0</v>
      </c>
      <c r="D71" s="183"/>
      <c r="E71" s="184"/>
      <c r="F71" s="182">
        <f t="shared" si="8"/>
        <v>0</v>
      </c>
      <c r="G71" s="185"/>
      <c r="H71" s="186"/>
      <c r="I71" s="187"/>
      <c r="J71" s="101">
        <f t="shared" si="9"/>
        <v>0</v>
      </c>
      <c r="K71" s="183"/>
      <c r="L71" s="184"/>
      <c r="M71" s="188"/>
      <c r="N71" s="188"/>
      <c r="O71" s="188"/>
      <c r="P71" s="182">
        <f t="shared" si="10"/>
        <v>0</v>
      </c>
      <c r="Q71" s="185"/>
      <c r="R71" s="186"/>
      <c r="S71" s="187"/>
    </row>
    <row r="72" spans="1:19" ht="24.75" customHeight="1">
      <c r="A72" s="189" t="s">
        <v>142</v>
      </c>
      <c r="B72" s="190" t="s">
        <v>143</v>
      </c>
      <c r="C72" s="18">
        <f t="shared" si="11"/>
        <v>0</v>
      </c>
      <c r="D72" s="191">
        <f>SUM(D73:D74)</f>
        <v>0</v>
      </c>
      <c r="E72" s="192">
        <f>SUM(E73:E74)</f>
        <v>0</v>
      </c>
      <c r="F72" s="18">
        <f t="shared" si="8"/>
        <v>0</v>
      </c>
      <c r="G72" s="191">
        <f>SUM(G73:G74)</f>
        <v>0</v>
      </c>
      <c r="H72" s="191">
        <f>SUM(H73:H74)</f>
        <v>0</v>
      </c>
      <c r="I72" s="191">
        <f>SUM(I73:I74)</f>
        <v>0</v>
      </c>
      <c r="J72" s="18">
        <f t="shared" si="9"/>
        <v>0</v>
      </c>
      <c r="K72" s="191">
        <f>SUM(K73:K74)</f>
        <v>0</v>
      </c>
      <c r="L72" s="193">
        <f>SUM(L73:L74)</f>
        <v>0</v>
      </c>
      <c r="M72" s="192"/>
      <c r="N72" s="193"/>
      <c r="O72" s="192"/>
      <c r="P72" s="18">
        <f t="shared" si="10"/>
        <v>0</v>
      </c>
      <c r="Q72" s="191">
        <f>SUM(Q73:Q74)</f>
        <v>0</v>
      </c>
      <c r="R72" s="191">
        <f>SUM(R73:R74)</f>
        <v>0</v>
      </c>
      <c r="S72" s="191">
        <f>SUM(S73:S74)</f>
        <v>0</v>
      </c>
    </row>
    <row r="73" spans="1:19" ht="19.5" customHeight="1">
      <c r="A73" s="21" t="s">
        <v>144</v>
      </c>
      <c r="B73" s="194" t="s">
        <v>145</v>
      </c>
      <c r="C73" s="195">
        <f t="shared" si="11"/>
        <v>0</v>
      </c>
      <c r="D73" s="196"/>
      <c r="E73" s="197"/>
      <c r="F73" s="195">
        <f t="shared" si="8"/>
        <v>0</v>
      </c>
      <c r="G73" s="198"/>
      <c r="H73" s="199"/>
      <c r="I73" s="200"/>
      <c r="J73" s="28">
        <f t="shared" si="9"/>
        <v>0</v>
      </c>
      <c r="K73" s="196"/>
      <c r="L73" s="197"/>
      <c r="M73" s="197"/>
      <c r="N73" s="197"/>
      <c r="O73" s="197"/>
      <c r="P73" s="195">
        <f t="shared" si="10"/>
        <v>0</v>
      </c>
      <c r="Q73" s="198"/>
      <c r="R73" s="199"/>
      <c r="S73" s="200"/>
    </row>
    <row r="74" spans="1:19" ht="19.5" customHeight="1">
      <c r="A74" s="96" t="s">
        <v>146</v>
      </c>
      <c r="B74" s="155" t="s">
        <v>147</v>
      </c>
      <c r="C74" s="156">
        <f t="shared" si="11"/>
        <v>0</v>
      </c>
      <c r="D74" s="157"/>
      <c r="E74" s="158"/>
      <c r="F74" s="156">
        <f t="shared" si="8"/>
        <v>0</v>
      </c>
      <c r="G74" s="159"/>
      <c r="H74" s="160"/>
      <c r="I74" s="161"/>
      <c r="J74" s="101">
        <f t="shared" si="9"/>
        <v>0</v>
      </c>
      <c r="K74" s="157"/>
      <c r="L74" s="158"/>
      <c r="M74" s="158"/>
      <c r="N74" s="158"/>
      <c r="O74" s="158"/>
      <c r="P74" s="156">
        <f t="shared" si="10"/>
        <v>0</v>
      </c>
      <c r="Q74" s="159"/>
      <c r="R74" s="160"/>
      <c r="S74" s="161"/>
    </row>
    <row r="75" spans="1:19" ht="19.5" customHeight="1">
      <c r="A75" s="189" t="s">
        <v>148</v>
      </c>
      <c r="B75" s="190" t="s">
        <v>149</v>
      </c>
      <c r="C75" s="201">
        <f t="shared" si="11"/>
        <v>0</v>
      </c>
      <c r="D75" s="202">
        <f>SUM(D76:D77)</f>
        <v>0</v>
      </c>
      <c r="E75" s="203">
        <f>SUM(E76:E77)</f>
        <v>0</v>
      </c>
      <c r="F75" s="201">
        <f t="shared" si="8"/>
        <v>0</v>
      </c>
      <c r="G75" s="202">
        <f>SUM(G76:G77)</f>
        <v>0</v>
      </c>
      <c r="H75" s="201">
        <f>SUM(H76:H77)</f>
        <v>0</v>
      </c>
      <c r="I75" s="201">
        <f>SUM(I76:I77)</f>
        <v>0</v>
      </c>
      <c r="J75" s="18">
        <f t="shared" si="9"/>
        <v>0</v>
      </c>
      <c r="K75" s="202">
        <f>SUM(K76:K77)</f>
        <v>0</v>
      </c>
      <c r="L75" s="203">
        <f>SUM(L76:L77)</f>
        <v>0</v>
      </c>
      <c r="M75" s="203"/>
      <c r="N75" s="203"/>
      <c r="O75" s="203"/>
      <c r="P75" s="201">
        <f t="shared" si="10"/>
        <v>0</v>
      </c>
      <c r="Q75" s="202">
        <f>SUM(Q76:Q77)</f>
        <v>0</v>
      </c>
      <c r="R75" s="201">
        <f>SUM(R76:R77)</f>
        <v>0</v>
      </c>
      <c r="S75" s="201">
        <f>SUM(S76:S77)</f>
        <v>0</v>
      </c>
    </row>
    <row r="76" spans="1:19" ht="19.5" customHeight="1">
      <c r="A76" s="21" t="s">
        <v>150</v>
      </c>
      <c r="B76" s="204" t="s">
        <v>151</v>
      </c>
      <c r="C76" s="205">
        <f t="shared" si="11"/>
        <v>0</v>
      </c>
      <c r="D76" s="206"/>
      <c r="E76" s="197"/>
      <c r="F76" s="205">
        <f t="shared" si="8"/>
        <v>0</v>
      </c>
      <c r="G76" s="207"/>
      <c r="H76" s="206"/>
      <c r="I76" s="200"/>
      <c r="J76" s="28">
        <f t="shared" si="9"/>
        <v>0</v>
      </c>
      <c r="K76" s="206"/>
      <c r="L76" s="197"/>
      <c r="M76" s="197"/>
      <c r="N76" s="197"/>
      <c r="O76" s="197"/>
      <c r="P76" s="205">
        <f t="shared" si="10"/>
        <v>0</v>
      </c>
      <c r="Q76" s="207"/>
      <c r="R76" s="206"/>
      <c r="S76" s="200"/>
    </row>
    <row r="77" spans="1:19" ht="19.5" customHeight="1">
      <c r="A77" s="96" t="s">
        <v>152</v>
      </c>
      <c r="B77" s="208" t="s">
        <v>153</v>
      </c>
      <c r="C77" s="209">
        <f t="shared" si="11"/>
        <v>0</v>
      </c>
      <c r="D77" s="168"/>
      <c r="E77" s="158"/>
      <c r="F77" s="209">
        <f t="shared" si="8"/>
        <v>0</v>
      </c>
      <c r="G77" s="210"/>
      <c r="H77" s="168"/>
      <c r="I77" s="161"/>
      <c r="J77" s="101">
        <f t="shared" si="9"/>
        <v>0</v>
      </c>
      <c r="K77" s="168"/>
      <c r="L77" s="158"/>
      <c r="M77" s="158"/>
      <c r="N77" s="158"/>
      <c r="O77" s="158"/>
      <c r="P77" s="209">
        <f t="shared" si="10"/>
        <v>0</v>
      </c>
      <c r="Q77" s="210"/>
      <c r="R77" s="168"/>
      <c r="S77" s="161"/>
    </row>
    <row r="78" spans="1:19" ht="19.5" customHeight="1">
      <c r="A78" s="189" t="s">
        <v>154</v>
      </c>
      <c r="B78" s="211" t="s">
        <v>155</v>
      </c>
      <c r="C78" s="18">
        <f t="shared" si="11"/>
        <v>389668</v>
      </c>
      <c r="D78" s="19">
        <f>D6+D32+D52+D53+D57+D72+D75</f>
        <v>213558</v>
      </c>
      <c r="E78" s="20">
        <f>E6+E32+E52+E53+E57+E72+E75</f>
        <v>56876</v>
      </c>
      <c r="F78" s="18">
        <f t="shared" si="8"/>
        <v>119234</v>
      </c>
      <c r="G78" s="19">
        <f>G6+G32+G52+G53+G57+G72+G75</f>
        <v>22064</v>
      </c>
      <c r="H78" s="18">
        <f>H6+H32+H52+H53+H57+H72+H75</f>
        <v>27089</v>
      </c>
      <c r="I78" s="18">
        <f>I6+I32+I52+I53+I57+I72+I75</f>
        <v>70081</v>
      </c>
      <c r="J78" s="18">
        <f t="shared" si="9"/>
        <v>388810</v>
      </c>
      <c r="K78" s="19">
        <f>K6+K32+K52+K53+K57+K72+K75</f>
        <v>214750</v>
      </c>
      <c r="L78" s="20">
        <f>L6+L32+L52+L53+L57+L72+L75</f>
        <v>51791</v>
      </c>
      <c r="M78" s="20">
        <f>M6+M32+M52+M53+M57+M72+M75</f>
        <v>24902</v>
      </c>
      <c r="N78" s="20">
        <f>N6+N32+N52+N53+N57+N72+N75</f>
        <v>11033</v>
      </c>
      <c r="O78" s="20">
        <f>O6+O32+O52+O53+O57+O72+O75</f>
        <v>13869</v>
      </c>
      <c r="P78" s="18">
        <f t="shared" si="10"/>
        <v>97367</v>
      </c>
      <c r="Q78" s="19">
        <f>Q6+Q32+Q52+Q53+Q57+Q72+Q75</f>
        <v>13598</v>
      </c>
      <c r="R78" s="18">
        <f>R6+R32+R52+R53+R57+R72+R75</f>
        <v>13648</v>
      </c>
      <c r="S78" s="18">
        <f>S6+S32+S52+S53+S57+S72+S75</f>
        <v>70121</v>
      </c>
    </row>
    <row r="79" spans="1:19" ht="19.5" customHeight="1">
      <c r="A79" s="212" t="s">
        <v>156</v>
      </c>
      <c r="B79" s="213" t="s">
        <v>157</v>
      </c>
      <c r="C79" s="214">
        <f t="shared" si="11"/>
        <v>8800</v>
      </c>
      <c r="D79" s="151">
        <f>SUM(D80:D81)</f>
        <v>8800</v>
      </c>
      <c r="E79" s="176"/>
      <c r="F79" s="214">
        <f t="shared" si="8"/>
        <v>0</v>
      </c>
      <c r="G79" s="215"/>
      <c r="H79" s="151"/>
      <c r="I79" s="179"/>
      <c r="J79" s="180">
        <f t="shared" si="9"/>
        <v>26726</v>
      </c>
      <c r="K79" s="151">
        <f>SUM(K80:K81)</f>
        <v>26726</v>
      </c>
      <c r="L79" s="176"/>
      <c r="M79" s="176"/>
      <c r="N79" s="176"/>
      <c r="O79" s="176"/>
      <c r="P79" s="214">
        <f t="shared" si="10"/>
        <v>0</v>
      </c>
      <c r="Q79" s="215"/>
      <c r="R79" s="151"/>
      <c r="S79" s="179"/>
    </row>
    <row r="80" spans="1:19" ht="19.5" customHeight="1">
      <c r="A80" s="44" t="s">
        <v>158</v>
      </c>
      <c r="B80" s="216" t="s">
        <v>159</v>
      </c>
      <c r="C80" s="217">
        <f t="shared" si="11"/>
        <v>8800</v>
      </c>
      <c r="D80" s="153">
        <v>8800</v>
      </c>
      <c r="E80" s="79"/>
      <c r="F80" s="217">
        <f t="shared" si="8"/>
        <v>0</v>
      </c>
      <c r="G80" s="218"/>
      <c r="H80" s="153"/>
      <c r="I80" s="65"/>
      <c r="J80" s="166">
        <f t="shared" si="9"/>
        <v>26726</v>
      </c>
      <c r="K80" s="153">
        <v>26726</v>
      </c>
      <c r="L80" s="79"/>
      <c r="M80" s="79"/>
      <c r="N80" s="79"/>
      <c r="O80" s="79"/>
      <c r="P80" s="217">
        <f t="shared" si="10"/>
        <v>0</v>
      </c>
      <c r="Q80" s="218"/>
      <c r="R80" s="153"/>
      <c r="S80" s="65"/>
    </row>
    <row r="81" spans="1:19" ht="19.5" customHeight="1">
      <c r="A81" s="44" t="s">
        <v>160</v>
      </c>
      <c r="B81" s="208" t="s">
        <v>161</v>
      </c>
      <c r="C81" s="217">
        <f t="shared" si="11"/>
        <v>0</v>
      </c>
      <c r="D81" s="153"/>
      <c r="E81" s="79"/>
      <c r="F81" s="217">
        <f t="shared" si="8"/>
        <v>0</v>
      </c>
      <c r="G81" s="218"/>
      <c r="H81" s="153"/>
      <c r="I81" s="65"/>
      <c r="J81" s="51">
        <f t="shared" si="9"/>
        <v>0</v>
      </c>
      <c r="K81" s="153"/>
      <c r="L81" s="79"/>
      <c r="M81" s="79"/>
      <c r="N81" s="79"/>
      <c r="O81" s="79"/>
      <c r="P81" s="217">
        <f t="shared" si="10"/>
        <v>0</v>
      </c>
      <c r="Q81" s="218"/>
      <c r="R81" s="153"/>
      <c r="S81" s="65"/>
    </row>
    <row r="82" spans="1:19" ht="19.5" customHeight="1">
      <c r="A82" s="44" t="s">
        <v>162</v>
      </c>
      <c r="B82" s="208" t="s">
        <v>163</v>
      </c>
      <c r="C82" s="217">
        <f t="shared" si="11"/>
        <v>0</v>
      </c>
      <c r="D82" s="153"/>
      <c r="E82" s="79"/>
      <c r="F82" s="217">
        <f t="shared" si="8"/>
        <v>0</v>
      </c>
      <c r="G82" s="218"/>
      <c r="H82" s="153"/>
      <c r="I82" s="65"/>
      <c r="J82" s="51">
        <f t="shared" si="9"/>
        <v>0</v>
      </c>
      <c r="K82" s="153"/>
      <c r="L82" s="79"/>
      <c r="M82" s="79"/>
      <c r="N82" s="79"/>
      <c r="O82" s="79"/>
      <c r="P82" s="217">
        <f t="shared" si="10"/>
        <v>0</v>
      </c>
      <c r="Q82" s="218"/>
      <c r="R82" s="153"/>
      <c r="S82" s="65"/>
    </row>
    <row r="83" spans="1:19" ht="19.5" customHeight="1">
      <c r="A83" s="44" t="s">
        <v>164</v>
      </c>
      <c r="B83" s="208" t="s">
        <v>165</v>
      </c>
      <c r="C83" s="217">
        <f t="shared" si="11"/>
        <v>0</v>
      </c>
      <c r="D83" s="153"/>
      <c r="E83" s="79"/>
      <c r="F83" s="217">
        <f t="shared" si="8"/>
        <v>0</v>
      </c>
      <c r="G83" s="218"/>
      <c r="H83" s="153"/>
      <c r="I83" s="65"/>
      <c r="J83" s="51">
        <f t="shared" si="9"/>
        <v>0</v>
      </c>
      <c r="K83" s="153"/>
      <c r="L83" s="79"/>
      <c r="M83" s="79"/>
      <c r="N83" s="79"/>
      <c r="O83" s="79"/>
      <c r="P83" s="217">
        <f t="shared" si="10"/>
        <v>0</v>
      </c>
      <c r="Q83" s="218"/>
      <c r="R83" s="153"/>
      <c r="S83" s="65"/>
    </row>
    <row r="84" spans="1:19" ht="19.5" customHeight="1">
      <c r="A84" s="219" t="s">
        <v>166</v>
      </c>
      <c r="B84" s="220" t="s">
        <v>167</v>
      </c>
      <c r="C84" s="221">
        <f t="shared" si="11"/>
        <v>0</v>
      </c>
      <c r="D84" s="157"/>
      <c r="E84" s="222"/>
      <c r="F84" s="221">
        <f t="shared" si="8"/>
        <v>0</v>
      </c>
      <c r="G84" s="223"/>
      <c r="H84" s="157"/>
      <c r="I84" s="224"/>
      <c r="J84" s="101">
        <f t="shared" si="9"/>
        <v>0</v>
      </c>
      <c r="K84" s="157"/>
      <c r="L84" s="222"/>
      <c r="M84" s="222"/>
      <c r="N84" s="222"/>
      <c r="O84" s="222"/>
      <c r="P84" s="221">
        <f t="shared" si="10"/>
        <v>0</v>
      </c>
      <c r="Q84" s="223"/>
      <c r="R84" s="157"/>
      <c r="S84" s="224"/>
    </row>
    <row r="85" spans="1:19" s="2" customFormat="1" ht="19.5" customHeight="1">
      <c r="A85" s="225"/>
      <c r="B85" s="226" t="s">
        <v>168</v>
      </c>
      <c r="C85" s="227">
        <f t="shared" si="11"/>
        <v>398468</v>
      </c>
      <c r="D85" s="228">
        <f>D78+D79+D82+D83+D84</f>
        <v>222358</v>
      </c>
      <c r="E85" s="229">
        <f>E78+E79+E82+E83+E84</f>
        <v>56876</v>
      </c>
      <c r="F85" s="227">
        <f t="shared" si="8"/>
        <v>119234</v>
      </c>
      <c r="G85" s="228">
        <f>G78+G79+G82+G83+G84</f>
        <v>22064</v>
      </c>
      <c r="H85" s="228">
        <f>H78+H79+H82+H83+H84</f>
        <v>27089</v>
      </c>
      <c r="I85" s="228">
        <f>I78+I79+I82+I83+I84</f>
        <v>70081</v>
      </c>
      <c r="J85" s="227">
        <f t="shared" si="9"/>
        <v>415536</v>
      </c>
      <c r="K85" s="228">
        <f>K78+K79+K82+K83+K84</f>
        <v>241476</v>
      </c>
      <c r="L85" s="229">
        <f>L78+L79+L82+L83+L84</f>
        <v>51791</v>
      </c>
      <c r="M85" s="229">
        <f>M78+M79+M82+M83+M84</f>
        <v>24902</v>
      </c>
      <c r="N85" s="229">
        <f>N78+N79+N82+N83+N84</f>
        <v>11033</v>
      </c>
      <c r="O85" s="229">
        <f>O78+O79+O82+O83+O84</f>
        <v>13869</v>
      </c>
      <c r="P85" s="227">
        <f t="shared" si="10"/>
        <v>97367</v>
      </c>
      <c r="Q85" s="228">
        <f>Q78+Q79+Q82+Q83+Q84</f>
        <v>13598</v>
      </c>
      <c r="R85" s="228">
        <f>R78+R79+R82+R83+R84</f>
        <v>13648</v>
      </c>
      <c r="S85" s="228">
        <f>S78+S79+S82+S83+S84</f>
        <v>70121</v>
      </c>
    </row>
    <row r="86" spans="1:19" ht="19.5" customHeight="1">
      <c r="A86" s="230"/>
      <c r="B86" s="230"/>
      <c r="C86" s="230"/>
      <c r="D86" s="230"/>
      <c r="E86" s="230"/>
      <c r="F86" s="231"/>
      <c r="G86" s="230"/>
      <c r="H86" s="230"/>
      <c r="I86" s="230"/>
      <c r="J86" s="230"/>
      <c r="K86" s="230"/>
      <c r="L86" s="230"/>
      <c r="M86" s="230"/>
      <c r="N86" s="230"/>
      <c r="O86" s="230"/>
      <c r="P86" s="231"/>
      <c r="Q86" s="230"/>
      <c r="R86" s="230"/>
      <c r="S86" s="230"/>
    </row>
    <row r="87" spans="1:19" ht="19.5" customHeight="1">
      <c r="A87" s="230"/>
      <c r="B87" s="230"/>
      <c r="C87" s="230"/>
      <c r="D87" s="230"/>
      <c r="E87" s="230"/>
      <c r="F87" s="231"/>
      <c r="G87" s="230"/>
      <c r="H87" s="230"/>
      <c r="I87" s="230"/>
      <c r="J87" s="230"/>
      <c r="K87" s="230"/>
      <c r="L87" s="230"/>
      <c r="M87" s="230"/>
      <c r="N87" s="230"/>
      <c r="O87" s="230"/>
      <c r="P87" s="231"/>
      <c r="Q87" s="230"/>
      <c r="R87" s="230"/>
      <c r="S87" s="230"/>
    </row>
    <row r="88" spans="1:19" ht="19.5" customHeight="1">
      <c r="A88" s="230"/>
      <c r="B88" s="230"/>
      <c r="C88" s="230"/>
      <c r="D88" s="230"/>
      <c r="E88" s="230"/>
      <c r="F88" s="231"/>
      <c r="G88" s="230"/>
      <c r="H88" s="230"/>
      <c r="I88" s="230"/>
      <c r="J88" s="230"/>
      <c r="K88" s="230"/>
      <c r="L88" s="230"/>
      <c r="M88" s="230"/>
      <c r="N88" s="230"/>
      <c r="O88" s="230"/>
      <c r="P88" s="231"/>
      <c r="Q88" s="230"/>
      <c r="R88" s="230"/>
      <c r="S88" s="230"/>
    </row>
    <row r="89" spans="1:19" ht="19.5" customHeight="1">
      <c r="A89" s="230"/>
      <c r="B89" s="3" t="s">
        <v>169</v>
      </c>
      <c r="C89" s="230"/>
      <c r="D89" s="230"/>
      <c r="E89" s="230"/>
      <c r="F89" s="231"/>
      <c r="G89" s="230"/>
      <c r="H89" s="230"/>
      <c r="I89" s="230"/>
      <c r="J89" s="230"/>
      <c r="K89" s="230"/>
      <c r="L89" s="230"/>
      <c r="M89" s="230"/>
      <c r="N89" s="230"/>
      <c r="O89" s="230"/>
      <c r="P89" s="231"/>
      <c r="Q89" s="230"/>
      <c r="R89" s="230"/>
      <c r="S89" s="4" t="s">
        <v>170</v>
      </c>
    </row>
    <row r="90" spans="1:19" ht="19.5" customHeight="1">
      <c r="A90" s="479" t="s">
        <v>171</v>
      </c>
      <c r="B90" s="479"/>
      <c r="C90" s="230"/>
      <c r="D90" s="230"/>
      <c r="E90" s="230"/>
      <c r="F90" s="231"/>
      <c r="G90" s="230"/>
      <c r="H90" s="230"/>
      <c r="I90" s="230"/>
      <c r="J90" s="230"/>
      <c r="K90" s="230"/>
      <c r="L90" s="230"/>
      <c r="M90" s="230"/>
      <c r="N90" s="230"/>
      <c r="O90" s="230"/>
      <c r="P90" s="231"/>
      <c r="Q90" s="230"/>
      <c r="R90" s="230"/>
      <c r="S90" s="230"/>
    </row>
    <row r="91" spans="1:19" ht="19.5" customHeight="1">
      <c r="A91" s="476" t="s">
        <v>4</v>
      </c>
      <c r="B91" s="476" t="s">
        <v>5</v>
      </c>
      <c r="C91" s="477" t="s">
        <v>6</v>
      </c>
      <c r="D91" s="478" t="s">
        <v>7</v>
      </c>
      <c r="E91" s="472" t="s">
        <v>8</v>
      </c>
      <c r="F91" s="473" t="s">
        <v>9</v>
      </c>
      <c r="G91" s="474" t="s">
        <v>10</v>
      </c>
      <c r="H91" s="474"/>
      <c r="I91" s="474"/>
      <c r="J91" s="475" t="s">
        <v>11</v>
      </c>
      <c r="K91" s="470" t="s">
        <v>12</v>
      </c>
      <c r="L91" s="471" t="s">
        <v>13</v>
      </c>
      <c r="M91" s="468" t="s">
        <v>14</v>
      </c>
      <c r="N91" s="468" t="s">
        <v>15</v>
      </c>
      <c r="O91" s="468"/>
      <c r="P91" s="468" t="s">
        <v>16</v>
      </c>
      <c r="Q91" s="469" t="s">
        <v>172</v>
      </c>
      <c r="R91" s="469"/>
      <c r="S91" s="469"/>
    </row>
    <row r="92" spans="1:19" ht="28.5" customHeight="1">
      <c r="A92" s="476"/>
      <c r="B92" s="476"/>
      <c r="C92" s="477"/>
      <c r="D92" s="478"/>
      <c r="E92" s="472"/>
      <c r="F92" s="473"/>
      <c r="G92" s="8" t="s">
        <v>17</v>
      </c>
      <c r="H92" s="9" t="s">
        <v>18</v>
      </c>
      <c r="I92" s="9" t="s">
        <v>19</v>
      </c>
      <c r="J92" s="475"/>
      <c r="K92" s="470"/>
      <c r="L92" s="471"/>
      <c r="M92" s="468"/>
      <c r="N92" s="10" t="s">
        <v>17</v>
      </c>
      <c r="O92" s="10" t="s">
        <v>18</v>
      </c>
      <c r="P92" s="468"/>
      <c r="Q92" s="11" t="s">
        <v>17</v>
      </c>
      <c r="R92" s="12" t="s">
        <v>18</v>
      </c>
      <c r="S92" s="12" t="s">
        <v>19</v>
      </c>
    </row>
    <row r="93" spans="1:19" ht="19.5" customHeight="1">
      <c r="A93" s="232" t="s">
        <v>173</v>
      </c>
      <c r="B93" s="233" t="s">
        <v>174</v>
      </c>
      <c r="C93" s="234">
        <f aca="true" t="shared" si="12" ref="C93:C127">SUM(D93:F93)</f>
        <v>398468</v>
      </c>
      <c r="D93" s="235">
        <f>SUM(D94:D106)</f>
        <v>222358</v>
      </c>
      <c r="E93" s="235">
        <f>SUM(E94:E106)</f>
        <v>56876</v>
      </c>
      <c r="F93" s="234">
        <f aca="true" t="shared" si="13" ref="F93:F127">SUM(G93:I93)</f>
        <v>119234</v>
      </c>
      <c r="G93" s="234">
        <f>SUM(G94:G106)</f>
        <v>22064</v>
      </c>
      <c r="H93" s="235">
        <f>SUM(H94:H106)</f>
        <v>27089</v>
      </c>
      <c r="I93" s="235">
        <f>SUM(I94:I106)</f>
        <v>70081</v>
      </c>
      <c r="J93" s="234">
        <f aca="true" t="shared" si="14" ref="J93:J106">SUM(K93+L93+M93+P93)</f>
        <v>405270</v>
      </c>
      <c r="K93" s="235">
        <f>SUM(K94:K106)</f>
        <v>231210</v>
      </c>
      <c r="L93" s="235">
        <f>SUM(L94:L106)</f>
        <v>51791</v>
      </c>
      <c r="M93" s="236">
        <f>SUM(N93:O93)</f>
        <v>24902</v>
      </c>
      <c r="N93" s="237">
        <f>SUM(N94:N106)</f>
        <v>11033</v>
      </c>
      <c r="O93" s="149">
        <f>SUM(O94:O106)</f>
        <v>13869</v>
      </c>
      <c r="P93" s="238">
        <f aca="true" t="shared" si="15" ref="P93:P126">SUM(Q93:S93)</f>
        <v>97367</v>
      </c>
      <c r="Q93" s="238">
        <f>SUM(Q94:Q106)</f>
        <v>13598</v>
      </c>
      <c r="R93" s="238">
        <f>SUM(R94:R106)</f>
        <v>13648</v>
      </c>
      <c r="S93" s="238">
        <f>SUM(S94:S106)</f>
        <v>70121</v>
      </c>
    </row>
    <row r="94" spans="1:19" ht="19.5" customHeight="1">
      <c r="A94" s="239" t="s">
        <v>175</v>
      </c>
      <c r="B94" s="240" t="s">
        <v>176</v>
      </c>
      <c r="C94" s="241">
        <f t="shared" si="12"/>
        <v>119028</v>
      </c>
      <c r="D94" s="242">
        <v>9940</v>
      </c>
      <c r="E94" s="243">
        <v>35497</v>
      </c>
      <c r="F94" s="241">
        <f t="shared" si="13"/>
        <v>73591</v>
      </c>
      <c r="G94" s="241">
        <v>5202</v>
      </c>
      <c r="H94" s="242">
        <v>20191</v>
      </c>
      <c r="I94" s="243">
        <v>48198</v>
      </c>
      <c r="J94" s="244">
        <f t="shared" si="14"/>
        <v>117430</v>
      </c>
      <c r="K94" s="245">
        <v>10101</v>
      </c>
      <c r="L94" s="243">
        <v>33281</v>
      </c>
      <c r="M94" s="246">
        <f>SUM(N94:O94)</f>
        <v>12697</v>
      </c>
      <c r="N94" s="247">
        <v>2601</v>
      </c>
      <c r="O94" s="247">
        <v>10096</v>
      </c>
      <c r="P94" s="241">
        <f t="shared" si="15"/>
        <v>61351</v>
      </c>
      <c r="Q94" s="241">
        <v>2881</v>
      </c>
      <c r="R94" s="242">
        <v>10272</v>
      </c>
      <c r="S94" s="243">
        <v>48198</v>
      </c>
    </row>
    <row r="95" spans="1:19" ht="19.5" customHeight="1">
      <c r="A95" s="248" t="s">
        <v>177</v>
      </c>
      <c r="B95" s="249" t="s">
        <v>178</v>
      </c>
      <c r="C95" s="250">
        <f t="shared" si="12"/>
        <v>30621</v>
      </c>
      <c r="D95" s="251">
        <v>2469</v>
      </c>
      <c r="E95" s="65">
        <v>8813</v>
      </c>
      <c r="F95" s="250">
        <f t="shared" si="13"/>
        <v>19339</v>
      </c>
      <c r="G95" s="250">
        <v>1405</v>
      </c>
      <c r="H95" s="251">
        <v>5371</v>
      </c>
      <c r="I95" s="65">
        <v>12563</v>
      </c>
      <c r="J95" s="252">
        <f t="shared" si="14"/>
        <v>30191</v>
      </c>
      <c r="K95" s="253">
        <v>2510</v>
      </c>
      <c r="L95" s="65">
        <v>8215</v>
      </c>
      <c r="M95" s="254">
        <f>SUM(N95:O95)</f>
        <v>3389</v>
      </c>
      <c r="N95" s="255">
        <v>703</v>
      </c>
      <c r="O95" s="255">
        <v>2686</v>
      </c>
      <c r="P95" s="250">
        <f t="shared" si="15"/>
        <v>16077</v>
      </c>
      <c r="Q95" s="250">
        <v>778</v>
      </c>
      <c r="R95" s="251">
        <v>2736</v>
      </c>
      <c r="S95" s="65">
        <v>12563</v>
      </c>
    </row>
    <row r="96" spans="1:19" ht="19.5" customHeight="1">
      <c r="A96" s="248" t="s">
        <v>179</v>
      </c>
      <c r="B96" s="249" t="s">
        <v>180</v>
      </c>
      <c r="C96" s="250">
        <f t="shared" si="12"/>
        <v>47484</v>
      </c>
      <c r="D96" s="256">
        <v>11033</v>
      </c>
      <c r="E96" s="120">
        <v>10147</v>
      </c>
      <c r="F96" s="250">
        <f t="shared" si="13"/>
        <v>26304</v>
      </c>
      <c r="G96" s="257">
        <v>15457</v>
      </c>
      <c r="H96" s="256">
        <v>1527</v>
      </c>
      <c r="I96" s="120">
        <v>9320</v>
      </c>
      <c r="J96" s="252">
        <f t="shared" si="14"/>
        <v>51009</v>
      </c>
      <c r="K96" s="258">
        <v>13398</v>
      </c>
      <c r="L96" s="120">
        <v>8956</v>
      </c>
      <c r="M96" s="254">
        <f>SUM(N96:O96)</f>
        <v>8756</v>
      </c>
      <c r="N96" s="259">
        <v>7729</v>
      </c>
      <c r="O96" s="259">
        <v>1027</v>
      </c>
      <c r="P96" s="250">
        <f t="shared" si="15"/>
        <v>19899</v>
      </c>
      <c r="Q96" s="257">
        <v>9939</v>
      </c>
      <c r="R96" s="256">
        <v>640</v>
      </c>
      <c r="S96" s="120">
        <v>9320</v>
      </c>
    </row>
    <row r="97" spans="1:19" ht="19.5" customHeight="1">
      <c r="A97" s="248" t="s">
        <v>181</v>
      </c>
      <c r="B97" s="249" t="s">
        <v>182</v>
      </c>
      <c r="C97" s="250">
        <f t="shared" si="12"/>
        <v>704</v>
      </c>
      <c r="D97" s="256">
        <v>0</v>
      </c>
      <c r="E97" s="65">
        <v>704</v>
      </c>
      <c r="F97" s="250">
        <f t="shared" si="13"/>
        <v>0</v>
      </c>
      <c r="G97" s="257">
        <v>0</v>
      </c>
      <c r="H97" s="256">
        <v>0</v>
      </c>
      <c r="I97" s="65">
        <v>0</v>
      </c>
      <c r="J97" s="252">
        <f t="shared" si="14"/>
        <v>704</v>
      </c>
      <c r="K97" s="258">
        <v>0</v>
      </c>
      <c r="L97" s="65">
        <v>704</v>
      </c>
      <c r="M97" s="254"/>
      <c r="N97" s="255"/>
      <c r="O97" s="255"/>
      <c r="P97" s="250">
        <f t="shared" si="15"/>
        <v>0</v>
      </c>
      <c r="Q97" s="257">
        <v>0</v>
      </c>
      <c r="R97" s="256">
        <v>0</v>
      </c>
      <c r="S97" s="65">
        <v>0</v>
      </c>
    </row>
    <row r="98" spans="1:19" ht="19.5" customHeight="1">
      <c r="A98" s="248" t="s">
        <v>183</v>
      </c>
      <c r="B98" s="249" t="s">
        <v>184</v>
      </c>
      <c r="C98" s="250">
        <f t="shared" si="12"/>
        <v>235</v>
      </c>
      <c r="D98" s="256">
        <v>0</v>
      </c>
      <c r="E98" s="65">
        <v>235</v>
      </c>
      <c r="F98" s="250">
        <f t="shared" si="13"/>
        <v>0</v>
      </c>
      <c r="G98" s="257">
        <v>0</v>
      </c>
      <c r="H98" s="256">
        <v>0</v>
      </c>
      <c r="I98" s="65">
        <v>0</v>
      </c>
      <c r="J98" s="252">
        <f t="shared" si="14"/>
        <v>1085</v>
      </c>
      <c r="K98" s="258">
        <v>350</v>
      </c>
      <c r="L98" s="65">
        <v>635</v>
      </c>
      <c r="M98" s="254">
        <f>SUM(N98:O98)</f>
        <v>60</v>
      </c>
      <c r="N98" s="255"/>
      <c r="O98" s="255">
        <v>60</v>
      </c>
      <c r="P98" s="250">
        <f t="shared" si="15"/>
        <v>40</v>
      </c>
      <c r="Q98" s="257">
        <v>0</v>
      </c>
      <c r="R98" s="256">
        <v>0</v>
      </c>
      <c r="S98" s="65">
        <v>40</v>
      </c>
    </row>
    <row r="99" spans="1:19" ht="19.5" customHeight="1">
      <c r="A99" s="248" t="s">
        <v>185</v>
      </c>
      <c r="B99" s="249" t="s">
        <v>186</v>
      </c>
      <c r="C99" s="250">
        <f t="shared" si="12"/>
        <v>0</v>
      </c>
      <c r="D99" s="251"/>
      <c r="E99" s="65"/>
      <c r="F99" s="250">
        <f t="shared" si="13"/>
        <v>0</v>
      </c>
      <c r="G99" s="257"/>
      <c r="H99" s="251"/>
      <c r="I99" s="65"/>
      <c r="J99" s="252">
        <f t="shared" si="14"/>
        <v>0</v>
      </c>
      <c r="K99" s="253"/>
      <c r="L99" s="65"/>
      <c r="M99" s="254"/>
      <c r="N99" s="255"/>
      <c r="O99" s="255"/>
      <c r="P99" s="250">
        <f t="shared" si="15"/>
        <v>0</v>
      </c>
      <c r="Q99" s="257"/>
      <c r="R99" s="251"/>
      <c r="S99" s="65"/>
    </row>
    <row r="100" spans="1:19" ht="19.5" customHeight="1">
      <c r="A100" s="248" t="s">
        <v>187</v>
      </c>
      <c r="B100" s="249" t="s">
        <v>188</v>
      </c>
      <c r="C100" s="250">
        <f t="shared" si="12"/>
        <v>1480</v>
      </c>
      <c r="D100" s="256">
        <v>0</v>
      </c>
      <c r="E100" s="260">
        <v>1480</v>
      </c>
      <c r="F100" s="250">
        <f t="shared" si="13"/>
        <v>0</v>
      </c>
      <c r="G100" s="257">
        <v>0</v>
      </c>
      <c r="H100" s="256">
        <v>0</v>
      </c>
      <c r="I100" s="260">
        <v>0</v>
      </c>
      <c r="J100" s="252">
        <f t="shared" si="14"/>
        <v>2986</v>
      </c>
      <c r="K100" s="258">
        <v>2986</v>
      </c>
      <c r="L100" s="260">
        <v>0</v>
      </c>
      <c r="M100" s="254"/>
      <c r="N100" s="261"/>
      <c r="O100" s="261"/>
      <c r="P100" s="250">
        <f t="shared" si="15"/>
        <v>0</v>
      </c>
      <c r="Q100" s="257">
        <v>0</v>
      </c>
      <c r="R100" s="256">
        <v>0</v>
      </c>
      <c r="S100" s="260">
        <v>0</v>
      </c>
    </row>
    <row r="101" spans="1:19" ht="19.5" customHeight="1">
      <c r="A101" s="248" t="s">
        <v>189</v>
      </c>
      <c r="B101" s="262" t="s">
        <v>190</v>
      </c>
      <c r="C101" s="250">
        <f t="shared" si="12"/>
        <v>0</v>
      </c>
      <c r="D101" s="256"/>
      <c r="E101" s="65"/>
      <c r="F101" s="250">
        <f t="shared" si="13"/>
        <v>0</v>
      </c>
      <c r="G101" s="257"/>
      <c r="H101" s="256"/>
      <c r="I101" s="65"/>
      <c r="J101" s="252">
        <f t="shared" si="14"/>
        <v>0</v>
      </c>
      <c r="K101" s="258"/>
      <c r="L101" s="65"/>
      <c r="M101" s="254"/>
      <c r="N101" s="255"/>
      <c r="O101" s="255"/>
      <c r="P101" s="250">
        <f t="shared" si="15"/>
        <v>0</v>
      </c>
      <c r="Q101" s="257"/>
      <c r="R101" s="256"/>
      <c r="S101" s="65"/>
    </row>
    <row r="102" spans="1:19" ht="19.5" customHeight="1">
      <c r="A102" s="248" t="s">
        <v>191</v>
      </c>
      <c r="B102" s="262" t="s">
        <v>192</v>
      </c>
      <c r="C102" s="250">
        <f t="shared" si="12"/>
        <v>0</v>
      </c>
      <c r="D102" s="256"/>
      <c r="E102" s="120"/>
      <c r="F102" s="250">
        <f t="shared" si="13"/>
        <v>0</v>
      </c>
      <c r="G102" s="257"/>
      <c r="H102" s="256"/>
      <c r="I102" s="120"/>
      <c r="J102" s="252">
        <f t="shared" si="14"/>
        <v>0</v>
      </c>
      <c r="K102" s="258"/>
      <c r="L102" s="120"/>
      <c r="M102" s="254"/>
      <c r="N102" s="259"/>
      <c r="O102" s="259"/>
      <c r="P102" s="250">
        <f t="shared" si="15"/>
        <v>0</v>
      </c>
      <c r="Q102" s="257"/>
      <c r="R102" s="256"/>
      <c r="S102" s="120"/>
    </row>
    <row r="103" spans="1:19" ht="19.5" customHeight="1">
      <c r="A103" s="248" t="s">
        <v>193</v>
      </c>
      <c r="B103" s="249" t="s">
        <v>194</v>
      </c>
      <c r="C103" s="250">
        <f t="shared" si="12"/>
        <v>40221</v>
      </c>
      <c r="D103" s="256">
        <v>40221</v>
      </c>
      <c r="E103" s="65">
        <v>0</v>
      </c>
      <c r="F103" s="250">
        <f t="shared" si="13"/>
        <v>0</v>
      </c>
      <c r="G103" s="257">
        <v>0</v>
      </c>
      <c r="H103" s="256">
        <v>0</v>
      </c>
      <c r="I103" s="65">
        <v>0</v>
      </c>
      <c r="J103" s="252">
        <f t="shared" si="14"/>
        <v>40221</v>
      </c>
      <c r="K103" s="258">
        <v>40221</v>
      </c>
      <c r="L103" s="65">
        <v>0</v>
      </c>
      <c r="M103" s="254"/>
      <c r="N103" s="255"/>
      <c r="O103" s="255"/>
      <c r="P103" s="250">
        <f t="shared" si="15"/>
        <v>0</v>
      </c>
      <c r="Q103" s="257">
        <v>0</v>
      </c>
      <c r="R103" s="256">
        <v>0</v>
      </c>
      <c r="S103" s="65">
        <v>0</v>
      </c>
    </row>
    <row r="104" spans="1:19" ht="19.5" customHeight="1">
      <c r="A104" s="248" t="s">
        <v>195</v>
      </c>
      <c r="B104" s="249" t="s">
        <v>196</v>
      </c>
      <c r="C104" s="250">
        <f t="shared" si="12"/>
        <v>0</v>
      </c>
      <c r="D104" s="256"/>
      <c r="E104" s="65"/>
      <c r="F104" s="250">
        <f t="shared" si="13"/>
        <v>0</v>
      </c>
      <c r="G104" s="257"/>
      <c r="H104" s="256"/>
      <c r="I104" s="65"/>
      <c r="J104" s="252">
        <f t="shared" si="14"/>
        <v>0</v>
      </c>
      <c r="K104" s="258"/>
      <c r="L104" s="65"/>
      <c r="M104" s="254"/>
      <c r="N104" s="255"/>
      <c r="O104" s="255"/>
      <c r="P104" s="250">
        <f t="shared" si="15"/>
        <v>0</v>
      </c>
      <c r="Q104" s="257"/>
      <c r="R104" s="256"/>
      <c r="S104" s="65"/>
    </row>
    <row r="105" spans="1:19" ht="19.5" customHeight="1">
      <c r="A105" s="248" t="s">
        <v>197</v>
      </c>
      <c r="B105" s="263" t="s">
        <v>198</v>
      </c>
      <c r="C105" s="257">
        <f t="shared" si="12"/>
        <v>0</v>
      </c>
      <c r="D105" s="256"/>
      <c r="E105" s="65"/>
      <c r="F105" s="257">
        <f t="shared" si="13"/>
        <v>0</v>
      </c>
      <c r="G105" s="257"/>
      <c r="H105" s="256"/>
      <c r="I105" s="65"/>
      <c r="J105" s="252">
        <f t="shared" si="14"/>
        <v>4169</v>
      </c>
      <c r="K105" s="258">
        <v>4169</v>
      </c>
      <c r="L105" s="65"/>
      <c r="M105" s="254"/>
      <c r="N105" s="264"/>
      <c r="O105" s="264"/>
      <c r="P105" s="250">
        <f t="shared" si="15"/>
        <v>0</v>
      </c>
      <c r="Q105" s="257"/>
      <c r="R105" s="256"/>
      <c r="S105" s="65"/>
    </row>
    <row r="106" spans="1:19" ht="19.5" customHeight="1">
      <c r="A106" s="265" t="s">
        <v>199</v>
      </c>
      <c r="B106" s="249" t="s">
        <v>200</v>
      </c>
      <c r="C106" s="257">
        <f t="shared" si="12"/>
        <v>158695</v>
      </c>
      <c r="D106" s="256">
        <v>158695</v>
      </c>
      <c r="E106" s="65"/>
      <c r="F106" s="257">
        <f t="shared" si="13"/>
        <v>0</v>
      </c>
      <c r="G106" s="257"/>
      <c r="H106" s="256"/>
      <c r="I106" s="65"/>
      <c r="J106" s="266">
        <f t="shared" si="14"/>
        <v>157475</v>
      </c>
      <c r="K106" s="258">
        <v>157475</v>
      </c>
      <c r="L106" s="65"/>
      <c r="M106" s="254"/>
      <c r="N106" s="264"/>
      <c r="O106" s="264"/>
      <c r="P106" s="250">
        <f t="shared" si="15"/>
        <v>0</v>
      </c>
      <c r="Q106" s="257"/>
      <c r="R106" s="256"/>
      <c r="S106" s="65"/>
    </row>
    <row r="107" spans="1:19" ht="19.5" customHeight="1">
      <c r="A107" s="232" t="s">
        <v>21</v>
      </c>
      <c r="B107" s="267" t="s">
        <v>201</v>
      </c>
      <c r="C107" s="268">
        <f t="shared" si="12"/>
        <v>0</v>
      </c>
      <c r="D107" s="235">
        <f>SUM(D108:D114)</f>
        <v>0</v>
      </c>
      <c r="E107" s="269">
        <f>SUM(E108:E114)</f>
        <v>0</v>
      </c>
      <c r="F107" s="268">
        <f t="shared" si="13"/>
        <v>0</v>
      </c>
      <c r="G107" s="268">
        <f>SUM(G108:G114)</f>
        <v>0</v>
      </c>
      <c r="H107" s="235">
        <f>SUM(H108:H114)</f>
        <v>0</v>
      </c>
      <c r="I107" s="269">
        <f>SUM(I108:I114)</f>
        <v>0</v>
      </c>
      <c r="J107" s="268">
        <f aca="true" t="shared" si="16" ref="J107:J126">SUM(K107:P107)</f>
        <v>0</v>
      </c>
      <c r="K107" s="235">
        <f>SUM(K108:K114)</f>
        <v>0</v>
      </c>
      <c r="L107" s="269">
        <f>SUM(L108:L114)</f>
        <v>0</v>
      </c>
      <c r="M107" s="270"/>
      <c r="N107" s="270"/>
      <c r="O107" s="270"/>
      <c r="P107" s="238">
        <f t="shared" si="15"/>
        <v>0</v>
      </c>
      <c r="Q107" s="271">
        <f>SUM(Q108:Q114)</f>
        <v>0</v>
      </c>
      <c r="R107" s="235">
        <f>SUM(R108:R114)</f>
        <v>0</v>
      </c>
      <c r="S107" s="269">
        <f>SUM(S108:S114)</f>
        <v>0</v>
      </c>
    </row>
    <row r="108" spans="1:19" ht="19.5" customHeight="1">
      <c r="A108" s="239" t="s">
        <v>202</v>
      </c>
      <c r="B108" s="272" t="s">
        <v>203</v>
      </c>
      <c r="C108" s="273">
        <f t="shared" si="12"/>
        <v>0</v>
      </c>
      <c r="D108" s="274"/>
      <c r="E108" s="243"/>
      <c r="F108" s="273">
        <f t="shared" si="13"/>
        <v>0</v>
      </c>
      <c r="G108" s="273"/>
      <c r="H108" s="274"/>
      <c r="I108" s="243"/>
      <c r="J108" s="273">
        <f t="shared" si="16"/>
        <v>0</v>
      </c>
      <c r="K108" s="274"/>
      <c r="L108" s="243"/>
      <c r="M108" s="275"/>
      <c r="N108" s="275"/>
      <c r="O108" s="275"/>
      <c r="P108" s="273">
        <f t="shared" si="15"/>
        <v>0</v>
      </c>
      <c r="Q108" s="273"/>
      <c r="R108" s="274"/>
      <c r="S108" s="243"/>
    </row>
    <row r="109" spans="1:19" ht="19.5" customHeight="1">
      <c r="A109" s="248" t="s">
        <v>204</v>
      </c>
      <c r="B109" s="249" t="s">
        <v>205</v>
      </c>
      <c r="C109" s="250">
        <f t="shared" si="12"/>
        <v>0</v>
      </c>
      <c r="D109" s="251"/>
      <c r="E109" s="63"/>
      <c r="F109" s="250">
        <f t="shared" si="13"/>
        <v>0</v>
      </c>
      <c r="G109" s="250"/>
      <c r="H109" s="251"/>
      <c r="I109" s="63"/>
      <c r="J109" s="250">
        <f t="shared" si="16"/>
        <v>0</v>
      </c>
      <c r="K109" s="251"/>
      <c r="L109" s="63"/>
      <c r="M109" s="276"/>
      <c r="N109" s="276"/>
      <c r="O109" s="276"/>
      <c r="P109" s="250">
        <f t="shared" si="15"/>
        <v>0</v>
      </c>
      <c r="Q109" s="250"/>
      <c r="R109" s="251"/>
      <c r="S109" s="63"/>
    </row>
    <row r="110" spans="1:19" ht="19.5" customHeight="1">
      <c r="A110" s="248" t="s">
        <v>206</v>
      </c>
      <c r="B110" s="249" t="s">
        <v>207</v>
      </c>
      <c r="C110" s="250">
        <f t="shared" si="12"/>
        <v>0</v>
      </c>
      <c r="D110" s="251"/>
      <c r="E110" s="65"/>
      <c r="F110" s="250">
        <f t="shared" si="13"/>
        <v>0</v>
      </c>
      <c r="G110" s="250"/>
      <c r="H110" s="251"/>
      <c r="I110" s="65"/>
      <c r="J110" s="250">
        <f t="shared" si="16"/>
        <v>0</v>
      </c>
      <c r="K110" s="251"/>
      <c r="L110" s="65"/>
      <c r="M110" s="255"/>
      <c r="N110" s="255"/>
      <c r="O110" s="255"/>
      <c r="P110" s="250">
        <f t="shared" si="15"/>
        <v>0</v>
      </c>
      <c r="Q110" s="250"/>
      <c r="R110" s="251"/>
      <c r="S110" s="65"/>
    </row>
    <row r="111" spans="1:19" ht="19.5" customHeight="1">
      <c r="A111" s="248" t="s">
        <v>208</v>
      </c>
      <c r="B111" s="249" t="s">
        <v>209</v>
      </c>
      <c r="C111" s="250">
        <f t="shared" si="12"/>
        <v>0</v>
      </c>
      <c r="D111" s="251"/>
      <c r="E111" s="136"/>
      <c r="F111" s="250">
        <f t="shared" si="13"/>
        <v>0</v>
      </c>
      <c r="G111" s="250"/>
      <c r="H111" s="251"/>
      <c r="I111" s="136"/>
      <c r="J111" s="250">
        <f t="shared" si="16"/>
        <v>0</v>
      </c>
      <c r="K111" s="251"/>
      <c r="L111" s="136"/>
      <c r="M111" s="264"/>
      <c r="N111" s="264"/>
      <c r="O111" s="264"/>
      <c r="P111" s="250">
        <f t="shared" si="15"/>
        <v>0</v>
      </c>
      <c r="Q111" s="250"/>
      <c r="R111" s="251"/>
      <c r="S111" s="136"/>
    </row>
    <row r="112" spans="1:19" ht="19.5" customHeight="1">
      <c r="A112" s="248" t="s">
        <v>210</v>
      </c>
      <c r="B112" s="249" t="s">
        <v>211</v>
      </c>
      <c r="C112" s="250">
        <f t="shared" si="12"/>
        <v>0</v>
      </c>
      <c r="D112" s="251"/>
      <c r="E112" s="65"/>
      <c r="F112" s="250">
        <f t="shared" si="13"/>
        <v>0</v>
      </c>
      <c r="G112" s="250"/>
      <c r="H112" s="251"/>
      <c r="I112" s="65"/>
      <c r="J112" s="250">
        <f t="shared" si="16"/>
        <v>0</v>
      </c>
      <c r="K112" s="251"/>
      <c r="L112" s="65"/>
      <c r="M112" s="255"/>
      <c r="N112" s="255"/>
      <c r="O112" s="255"/>
      <c r="P112" s="250">
        <f t="shared" si="15"/>
        <v>0</v>
      </c>
      <c r="Q112" s="250"/>
      <c r="R112" s="251"/>
      <c r="S112" s="65"/>
    </row>
    <row r="113" spans="1:19" ht="19.5" customHeight="1">
      <c r="A113" s="248" t="s">
        <v>212</v>
      </c>
      <c r="B113" s="263" t="s">
        <v>213</v>
      </c>
      <c r="C113" s="250">
        <f t="shared" si="12"/>
        <v>0</v>
      </c>
      <c r="D113" s="256"/>
      <c r="E113" s="120"/>
      <c r="F113" s="250">
        <f t="shared" si="13"/>
        <v>0</v>
      </c>
      <c r="G113" s="257"/>
      <c r="H113" s="256"/>
      <c r="I113" s="120"/>
      <c r="J113" s="250">
        <f t="shared" si="16"/>
        <v>0</v>
      </c>
      <c r="K113" s="256"/>
      <c r="L113" s="120"/>
      <c r="M113" s="259"/>
      <c r="N113" s="259"/>
      <c r="O113" s="259"/>
      <c r="P113" s="250">
        <f t="shared" si="15"/>
        <v>0</v>
      </c>
      <c r="Q113" s="257"/>
      <c r="R113" s="256"/>
      <c r="S113" s="120"/>
    </row>
    <row r="114" spans="1:19" ht="19.5" customHeight="1">
      <c r="A114" s="265" t="s">
        <v>214</v>
      </c>
      <c r="B114" s="263" t="s">
        <v>215</v>
      </c>
      <c r="C114" s="257">
        <f t="shared" si="12"/>
        <v>0</v>
      </c>
      <c r="D114" s="256"/>
      <c r="E114" s="161"/>
      <c r="F114" s="257">
        <f t="shared" si="13"/>
        <v>0</v>
      </c>
      <c r="G114" s="257"/>
      <c r="H114" s="256"/>
      <c r="I114" s="161"/>
      <c r="J114" s="257">
        <f t="shared" si="16"/>
        <v>0</v>
      </c>
      <c r="K114" s="256"/>
      <c r="L114" s="161"/>
      <c r="M114" s="264"/>
      <c r="N114" s="264"/>
      <c r="O114" s="264"/>
      <c r="P114" s="257">
        <f t="shared" si="15"/>
        <v>0</v>
      </c>
      <c r="Q114" s="257"/>
      <c r="R114" s="256"/>
      <c r="S114" s="161"/>
    </row>
    <row r="115" spans="1:19" ht="19.5" customHeight="1">
      <c r="A115" s="232" t="s">
        <v>216</v>
      </c>
      <c r="B115" s="267" t="s">
        <v>217</v>
      </c>
      <c r="C115" s="277">
        <f t="shared" si="12"/>
        <v>0</v>
      </c>
      <c r="D115" s="235">
        <f>SUM(D116:D117)</f>
        <v>0</v>
      </c>
      <c r="E115" s="269">
        <f>SUM(E116:E117)</f>
        <v>0</v>
      </c>
      <c r="F115" s="277">
        <f t="shared" si="13"/>
        <v>0</v>
      </c>
      <c r="G115" s="278"/>
      <c r="H115" s="235">
        <f>SUM(H116:H117)</f>
        <v>0</v>
      </c>
      <c r="I115" s="269">
        <f>SUM(I116:I117)</f>
        <v>0</v>
      </c>
      <c r="J115" s="277">
        <f t="shared" si="16"/>
        <v>10266</v>
      </c>
      <c r="K115" s="235">
        <f>SUM(K116:K117)</f>
        <v>10266</v>
      </c>
      <c r="L115" s="269">
        <f>SUM(L116:L117)</f>
        <v>0</v>
      </c>
      <c r="M115" s="279"/>
      <c r="N115" s="270"/>
      <c r="O115" s="279"/>
      <c r="P115" s="280">
        <f t="shared" si="15"/>
        <v>0</v>
      </c>
      <c r="Q115" s="281"/>
      <c r="R115" s="148">
        <f>SUM(R116:R117)</f>
        <v>0</v>
      </c>
      <c r="S115" s="269">
        <f>SUM(S116:S117)</f>
        <v>0</v>
      </c>
    </row>
    <row r="116" spans="1:19" ht="19.5" customHeight="1">
      <c r="A116" s="239" t="s">
        <v>24</v>
      </c>
      <c r="B116" s="272" t="s">
        <v>218</v>
      </c>
      <c r="C116" s="282">
        <f t="shared" si="12"/>
        <v>0</v>
      </c>
      <c r="D116" s="274"/>
      <c r="E116" s="200"/>
      <c r="F116" s="282">
        <f t="shared" si="13"/>
        <v>0</v>
      </c>
      <c r="G116" s="283"/>
      <c r="H116" s="274"/>
      <c r="I116" s="200"/>
      <c r="J116" s="282">
        <f t="shared" si="16"/>
        <v>10266</v>
      </c>
      <c r="K116" s="274">
        <v>10266</v>
      </c>
      <c r="L116" s="200"/>
      <c r="M116" s="284"/>
      <c r="N116" s="120"/>
      <c r="O116" s="284"/>
      <c r="P116" s="285">
        <f t="shared" si="15"/>
        <v>0</v>
      </c>
      <c r="Q116" s="286"/>
      <c r="R116" s="287"/>
      <c r="S116" s="200"/>
    </row>
    <row r="117" spans="1:19" ht="19.5" customHeight="1">
      <c r="A117" s="265" t="s">
        <v>42</v>
      </c>
      <c r="B117" s="249" t="s">
        <v>219</v>
      </c>
      <c r="C117" s="288">
        <f t="shared" si="12"/>
        <v>0</v>
      </c>
      <c r="D117" s="251"/>
      <c r="E117" s="289"/>
      <c r="F117" s="288">
        <f t="shared" si="13"/>
        <v>0</v>
      </c>
      <c r="G117" s="290"/>
      <c r="H117" s="251"/>
      <c r="I117" s="289"/>
      <c r="J117" s="288">
        <f t="shared" si="16"/>
        <v>0</v>
      </c>
      <c r="K117" s="251"/>
      <c r="L117" s="289"/>
      <c r="M117" s="291"/>
      <c r="N117" s="292"/>
      <c r="O117" s="291"/>
      <c r="P117" s="293">
        <f t="shared" si="15"/>
        <v>0</v>
      </c>
      <c r="Q117" s="294"/>
      <c r="R117" s="253"/>
      <c r="S117" s="289"/>
    </row>
    <row r="118" spans="1:19" ht="19.5" customHeight="1">
      <c r="A118" s="232" t="s">
        <v>220</v>
      </c>
      <c r="B118" s="267" t="s">
        <v>221</v>
      </c>
      <c r="C118" s="277">
        <f t="shared" si="12"/>
        <v>0</v>
      </c>
      <c r="D118" s="295"/>
      <c r="E118" s="201"/>
      <c r="F118" s="277">
        <f t="shared" si="13"/>
        <v>0</v>
      </c>
      <c r="G118" s="278"/>
      <c r="H118" s="295"/>
      <c r="I118" s="201"/>
      <c r="J118" s="277">
        <f t="shared" si="16"/>
        <v>0</v>
      </c>
      <c r="K118" s="295"/>
      <c r="L118" s="201"/>
      <c r="M118" s="296"/>
      <c r="N118" s="201"/>
      <c r="O118" s="296"/>
      <c r="P118" s="280">
        <f t="shared" si="15"/>
        <v>0</v>
      </c>
      <c r="Q118" s="281"/>
      <c r="R118" s="297"/>
      <c r="S118" s="201"/>
    </row>
    <row r="119" spans="1:19" ht="19.5" customHeight="1">
      <c r="A119" s="232" t="s">
        <v>69</v>
      </c>
      <c r="B119" s="267" t="s">
        <v>222</v>
      </c>
      <c r="C119" s="277">
        <f t="shared" si="12"/>
        <v>0</v>
      </c>
      <c r="D119" s="295"/>
      <c r="E119" s="201"/>
      <c r="F119" s="277">
        <f t="shared" si="13"/>
        <v>0</v>
      </c>
      <c r="G119" s="278"/>
      <c r="H119" s="295"/>
      <c r="I119" s="201"/>
      <c r="J119" s="277">
        <f t="shared" si="16"/>
        <v>0</v>
      </c>
      <c r="K119" s="295"/>
      <c r="L119" s="201"/>
      <c r="M119" s="296"/>
      <c r="N119" s="201"/>
      <c r="O119" s="296"/>
      <c r="P119" s="280">
        <f t="shared" si="15"/>
        <v>0</v>
      </c>
      <c r="Q119" s="281"/>
      <c r="R119" s="297"/>
      <c r="S119" s="201"/>
    </row>
    <row r="120" spans="1:19" ht="19.5" customHeight="1">
      <c r="A120" s="232" t="s">
        <v>104</v>
      </c>
      <c r="B120" s="267" t="s">
        <v>223</v>
      </c>
      <c r="C120" s="268">
        <f t="shared" si="12"/>
        <v>0</v>
      </c>
      <c r="D120" s="269">
        <f>D121+D125+D126</f>
        <v>0</v>
      </c>
      <c r="E120" s="269">
        <f>E121+E125</f>
        <v>0</v>
      </c>
      <c r="F120" s="268">
        <f t="shared" si="13"/>
        <v>0</v>
      </c>
      <c r="G120" s="268">
        <f>SUM(G121)</f>
        <v>0</v>
      </c>
      <c r="H120" s="269">
        <f>H121+H125+H126</f>
        <v>0</v>
      </c>
      <c r="I120" s="269">
        <f>I121+I125</f>
        <v>0</v>
      </c>
      <c r="J120" s="268">
        <f t="shared" si="16"/>
        <v>0</v>
      </c>
      <c r="K120" s="269">
        <f>K121+K125+K126</f>
        <v>0</v>
      </c>
      <c r="L120" s="269">
        <f>L121+L125</f>
        <v>0</v>
      </c>
      <c r="M120" s="279"/>
      <c r="N120" s="270"/>
      <c r="O120" s="279"/>
      <c r="P120" s="298">
        <f t="shared" si="15"/>
        <v>0</v>
      </c>
      <c r="Q120" s="238">
        <f>SUM(Q121)</f>
        <v>0</v>
      </c>
      <c r="R120" s="269">
        <f>R121+R125+R126</f>
        <v>0</v>
      </c>
      <c r="S120" s="269">
        <f>S121+S125</f>
        <v>0</v>
      </c>
    </row>
    <row r="121" spans="1:19" ht="19.5" customHeight="1">
      <c r="A121" s="239" t="s">
        <v>224</v>
      </c>
      <c r="B121" s="272" t="s">
        <v>225</v>
      </c>
      <c r="C121" s="273">
        <f t="shared" si="12"/>
        <v>0</v>
      </c>
      <c r="D121" s="299">
        <f>SUM(D122:D124)</f>
        <v>0</v>
      </c>
      <c r="E121" s="299">
        <f>SUM(E122:E124)</f>
        <v>0</v>
      </c>
      <c r="F121" s="273">
        <f t="shared" si="13"/>
        <v>0</v>
      </c>
      <c r="G121" s="273"/>
      <c r="H121" s="299">
        <f>SUM(H122:H124)</f>
        <v>0</v>
      </c>
      <c r="I121" s="299">
        <f>SUM(I122:I124)</f>
        <v>0</v>
      </c>
      <c r="J121" s="273">
        <f t="shared" si="16"/>
        <v>0</v>
      </c>
      <c r="K121" s="299">
        <f>SUM(K122:K124)</f>
        <v>0</v>
      </c>
      <c r="L121" s="299">
        <f>SUM(L122:L124)</f>
        <v>0</v>
      </c>
      <c r="M121" s="299"/>
      <c r="N121" s="299"/>
      <c r="O121" s="300"/>
      <c r="P121" s="301">
        <f t="shared" si="15"/>
        <v>0</v>
      </c>
      <c r="Q121" s="302"/>
      <c r="R121" s="303">
        <f>SUM(R122:R124)</f>
        <v>0</v>
      </c>
      <c r="S121" s="299">
        <f>SUM(S122:S124)</f>
        <v>0</v>
      </c>
    </row>
    <row r="122" spans="1:19" ht="19.5" customHeight="1">
      <c r="A122" s="248" t="s">
        <v>226</v>
      </c>
      <c r="B122" s="304" t="s">
        <v>227</v>
      </c>
      <c r="C122" s="305">
        <f t="shared" si="12"/>
        <v>0</v>
      </c>
      <c r="D122" s="274"/>
      <c r="E122" s="306"/>
      <c r="F122" s="305">
        <f t="shared" si="13"/>
        <v>0</v>
      </c>
      <c r="G122" s="305"/>
      <c r="H122" s="274"/>
      <c r="I122" s="306"/>
      <c r="J122" s="305">
        <f t="shared" si="16"/>
        <v>0</v>
      </c>
      <c r="K122" s="274"/>
      <c r="L122" s="306"/>
      <c r="M122" s="306"/>
      <c r="N122" s="306"/>
      <c r="O122" s="307"/>
      <c r="P122" s="308">
        <f t="shared" si="15"/>
        <v>0</v>
      </c>
      <c r="Q122" s="308"/>
      <c r="R122" s="287"/>
      <c r="S122" s="306"/>
    </row>
    <row r="123" spans="1:19" ht="19.5" customHeight="1">
      <c r="A123" s="248" t="s">
        <v>228</v>
      </c>
      <c r="B123" s="304" t="s">
        <v>229</v>
      </c>
      <c r="C123" s="305">
        <f t="shared" si="12"/>
        <v>0</v>
      </c>
      <c r="D123" s="274"/>
      <c r="E123" s="65"/>
      <c r="F123" s="305">
        <f t="shared" si="13"/>
        <v>0</v>
      </c>
      <c r="G123" s="309"/>
      <c r="H123" s="274"/>
      <c r="I123" s="65"/>
      <c r="J123" s="305">
        <f t="shared" si="16"/>
        <v>0</v>
      </c>
      <c r="K123" s="274"/>
      <c r="L123" s="65"/>
      <c r="M123" s="65"/>
      <c r="N123" s="65"/>
      <c r="O123" s="79"/>
      <c r="P123" s="308">
        <f t="shared" si="15"/>
        <v>0</v>
      </c>
      <c r="Q123" s="310"/>
      <c r="R123" s="287"/>
      <c r="S123" s="65"/>
    </row>
    <row r="124" spans="1:19" ht="19.5" customHeight="1">
      <c r="A124" s="248" t="s">
        <v>230</v>
      </c>
      <c r="B124" s="304" t="s">
        <v>231</v>
      </c>
      <c r="C124" s="305">
        <f t="shared" si="12"/>
        <v>0</v>
      </c>
      <c r="D124" s="274"/>
      <c r="E124" s="65"/>
      <c r="F124" s="305">
        <f t="shared" si="13"/>
        <v>0</v>
      </c>
      <c r="G124" s="309"/>
      <c r="H124" s="274"/>
      <c r="I124" s="65"/>
      <c r="J124" s="305">
        <f t="shared" si="16"/>
        <v>0</v>
      </c>
      <c r="K124" s="274"/>
      <c r="L124" s="65"/>
      <c r="M124" s="65"/>
      <c r="N124" s="65"/>
      <c r="O124" s="79"/>
      <c r="P124" s="308">
        <f t="shared" si="15"/>
        <v>0</v>
      </c>
      <c r="Q124" s="310"/>
      <c r="R124" s="287"/>
      <c r="S124" s="65"/>
    </row>
    <row r="125" spans="1:19" ht="19.5" customHeight="1">
      <c r="A125" s="248" t="s">
        <v>232</v>
      </c>
      <c r="B125" s="249" t="s">
        <v>233</v>
      </c>
      <c r="C125" s="305">
        <f t="shared" si="12"/>
        <v>0</v>
      </c>
      <c r="D125" s="251"/>
      <c r="E125" s="65"/>
      <c r="F125" s="305">
        <f t="shared" si="13"/>
        <v>0</v>
      </c>
      <c r="G125" s="290"/>
      <c r="H125" s="251"/>
      <c r="I125" s="65"/>
      <c r="J125" s="305">
        <f t="shared" si="16"/>
        <v>0</v>
      </c>
      <c r="K125" s="251"/>
      <c r="L125" s="65"/>
      <c r="M125" s="65"/>
      <c r="N125" s="65"/>
      <c r="O125" s="79"/>
      <c r="P125" s="308">
        <f t="shared" si="15"/>
        <v>0</v>
      </c>
      <c r="Q125" s="294"/>
      <c r="R125" s="253"/>
      <c r="S125" s="65"/>
    </row>
    <row r="126" spans="1:19" ht="19.5" customHeight="1">
      <c r="A126" s="265" t="s">
        <v>234</v>
      </c>
      <c r="B126" s="263" t="s">
        <v>235</v>
      </c>
      <c r="C126" s="311">
        <f t="shared" si="12"/>
        <v>0</v>
      </c>
      <c r="D126" s="256"/>
      <c r="E126" s="161"/>
      <c r="F126" s="311">
        <f t="shared" si="13"/>
        <v>0</v>
      </c>
      <c r="G126" s="311"/>
      <c r="H126" s="256"/>
      <c r="I126" s="161"/>
      <c r="J126" s="311">
        <f t="shared" si="16"/>
        <v>0</v>
      </c>
      <c r="K126" s="256"/>
      <c r="L126" s="161"/>
      <c r="M126" s="161"/>
      <c r="N126" s="161"/>
      <c r="O126" s="158"/>
      <c r="P126" s="312">
        <f t="shared" si="15"/>
        <v>0</v>
      </c>
      <c r="Q126" s="312"/>
      <c r="R126" s="258"/>
      <c r="S126" s="161"/>
    </row>
    <row r="127" spans="1:19" s="2" customFormat="1" ht="19.5" customHeight="1">
      <c r="A127" s="313" t="s">
        <v>106</v>
      </c>
      <c r="B127" s="314" t="s">
        <v>236</v>
      </c>
      <c r="C127" s="315">
        <f t="shared" si="12"/>
        <v>398468</v>
      </c>
      <c r="D127" s="315">
        <f>D93+D107+D118+D119+D120+D115+D126</f>
        <v>222358</v>
      </c>
      <c r="E127" s="315">
        <f>E93+E107+E118+E119+E120+E115+E126</f>
        <v>56876</v>
      </c>
      <c r="F127" s="315">
        <f t="shared" si="13"/>
        <v>119234</v>
      </c>
      <c r="G127" s="315">
        <f>G93+G107+G118+G119+G120+G115+G126</f>
        <v>22064</v>
      </c>
      <c r="H127" s="315">
        <f>H93+H107+H118+H119+H120+H115+H126</f>
        <v>27089</v>
      </c>
      <c r="I127" s="315">
        <f>I93+I107+I118+I119+I120+I115+I126</f>
        <v>70081</v>
      </c>
      <c r="J127" s="315">
        <f>SUM(K127+L127+M127+P127)</f>
        <v>415536</v>
      </c>
      <c r="K127" s="315">
        <f aca="true" t="shared" si="17" ref="K127:S127">K93+K107+K118+K119+K120+K115+K126</f>
        <v>241476</v>
      </c>
      <c r="L127" s="315">
        <f t="shared" si="17"/>
        <v>51791</v>
      </c>
      <c r="M127" s="315">
        <f t="shared" si="17"/>
        <v>24902</v>
      </c>
      <c r="N127" s="315">
        <f t="shared" si="17"/>
        <v>11033</v>
      </c>
      <c r="O127" s="315">
        <f t="shared" si="17"/>
        <v>13869</v>
      </c>
      <c r="P127" s="315">
        <f t="shared" si="17"/>
        <v>97367</v>
      </c>
      <c r="Q127" s="315">
        <f t="shared" si="17"/>
        <v>13598</v>
      </c>
      <c r="R127" s="315">
        <f t="shared" si="17"/>
        <v>13648</v>
      </c>
      <c r="S127" s="315">
        <f t="shared" si="17"/>
        <v>70121</v>
      </c>
    </row>
    <row r="347" ht="13.5" customHeight="1"/>
  </sheetData>
  <sheetProtection selectLockedCells="1" selectUnlockedCells="1"/>
  <mergeCells count="44">
    <mergeCell ref="A2:B2"/>
    <mergeCell ref="A4:A5"/>
    <mergeCell ref="B4:B5"/>
    <mergeCell ref="C4:C5"/>
    <mergeCell ref="J4:J5"/>
    <mergeCell ref="K4:K5"/>
    <mergeCell ref="L4:L5"/>
    <mergeCell ref="M4:M5"/>
    <mergeCell ref="D4:D5"/>
    <mergeCell ref="E4:E5"/>
    <mergeCell ref="F4:F5"/>
    <mergeCell ref="G4:I4"/>
    <mergeCell ref="N4:O4"/>
    <mergeCell ref="P4:P5"/>
    <mergeCell ref="Q4:S4"/>
    <mergeCell ref="A46:A47"/>
    <mergeCell ref="B46:B47"/>
    <mergeCell ref="C46:C47"/>
    <mergeCell ref="D46:D47"/>
    <mergeCell ref="E46:E47"/>
    <mergeCell ref="F46:F47"/>
    <mergeCell ref="G46:I46"/>
    <mergeCell ref="N46:O46"/>
    <mergeCell ref="P46:P47"/>
    <mergeCell ref="Q46:S46"/>
    <mergeCell ref="A90:B90"/>
    <mergeCell ref="J46:J47"/>
    <mergeCell ref="K46:K47"/>
    <mergeCell ref="L46:L47"/>
    <mergeCell ref="M46:M47"/>
    <mergeCell ref="E91:E92"/>
    <mergeCell ref="F91:F92"/>
    <mergeCell ref="G91:I91"/>
    <mergeCell ref="J91:J92"/>
    <mergeCell ref="A91:A92"/>
    <mergeCell ref="B91:B92"/>
    <mergeCell ref="C91:C92"/>
    <mergeCell ref="D91:D92"/>
    <mergeCell ref="P91:P92"/>
    <mergeCell ref="Q91:S91"/>
    <mergeCell ref="K91:K92"/>
    <mergeCell ref="L91:L92"/>
    <mergeCell ref="M91:M92"/>
    <mergeCell ref="N91:O91"/>
  </mergeCells>
  <printOptions horizontalCentered="1" verticalCentered="1"/>
  <pageMargins left="0.2701388888888889" right="0" top="0.6604166666666667" bottom="0.7701388888888889" header="0.31527777777777777" footer="0.5118055555555555"/>
  <pageSetup horizontalDpi="300" verticalDpi="300" orientation="landscape" paperSize="9" scale="54" r:id="rId3"/>
  <headerFooter alignWithMargins="0">
    <oddHeader>&amp;C&amp;"Times New Roman,Félkövér"Ősi Község Önkormányzata 
2012. évi bevételek és kiadások
költségvetési szervenként</oddHeader>
  </headerFooter>
  <rowBreaks count="2" manualBreakCount="2">
    <brk id="45" max="255" man="1"/>
    <brk id="88" max="255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0.140625" style="316" customWidth="1"/>
    <col min="2" max="2" width="14.00390625" style="316" customWidth="1"/>
    <col min="3" max="3" width="15.00390625" style="316" customWidth="1"/>
    <col min="4" max="4" width="15.421875" style="316" customWidth="1"/>
    <col min="5" max="5" width="30.140625" style="316" customWidth="1"/>
    <col min="6" max="6" width="14.00390625" style="316" customWidth="1"/>
    <col min="7" max="7" width="15.00390625" style="316" customWidth="1"/>
    <col min="8" max="8" width="14.7109375" style="316" customWidth="1"/>
    <col min="9" max="16384" width="9.140625" style="316" customWidth="1"/>
  </cols>
  <sheetData>
    <row r="1" spans="1:8" ht="26.25" customHeight="1">
      <c r="A1" s="480" t="s">
        <v>237</v>
      </c>
      <c r="B1" s="480"/>
      <c r="C1" s="480"/>
      <c r="D1" s="480"/>
      <c r="E1" s="481" t="s">
        <v>238</v>
      </c>
      <c r="F1" s="481"/>
      <c r="G1" s="481"/>
      <c r="H1" s="481"/>
    </row>
    <row r="2" spans="1:8" ht="48">
      <c r="A2" s="317" t="s">
        <v>239</v>
      </c>
      <c r="B2" s="318" t="s">
        <v>240</v>
      </c>
      <c r="C2" s="318" t="s">
        <v>241</v>
      </c>
      <c r="D2" s="318" t="s">
        <v>242</v>
      </c>
      <c r="E2" s="317" t="s">
        <v>239</v>
      </c>
      <c r="F2" s="318" t="s">
        <v>240</v>
      </c>
      <c r="G2" s="318" t="s">
        <v>241</v>
      </c>
      <c r="H2" s="319" t="s">
        <v>242</v>
      </c>
    </row>
    <row r="3" spans="1:8" ht="22.5" customHeight="1">
      <c r="A3" s="320" t="s">
        <v>243</v>
      </c>
      <c r="B3" s="321">
        <f>SUM('2-2.Bev-Kiad.mérleg-Önk.'!B3+'2-3.Bev-Kiad.mérleg-Phiv.'!B3+'2-4.Bev-Kiad.mérleg-OKP.'!B3+'2-5Bev.-Kiad.mérleg Gólyafészek'!B3)</f>
        <v>25916</v>
      </c>
      <c r="C3" s="321">
        <f>SUM('2-2.Bev-Kiad.mérleg-Önk.'!C3+'2-3.Bev-Kiad.mérleg-Phiv.'!C3+'2-4.Bev-Kiad.mérleg-OKP.'!C3+'2-5Bev.-Kiad.mérleg Gólyafészek'!C3)</f>
        <v>0</v>
      </c>
      <c r="D3" s="321">
        <f>SUM('2-2.Bev-Kiad.mérleg-Önk.'!D3+'2-3.Bev-Kiad.mérleg-Phiv.'!D3+'2-4.Bev-Kiad.mérleg-OKP.'!D3+'2-5Bev.-Kiad.mérleg Gólyafészek'!D3)</f>
        <v>25916</v>
      </c>
      <c r="E3" s="322" t="s">
        <v>244</v>
      </c>
      <c r="F3" s="321">
        <f>SUM('2-2.Bev-Kiad.mérleg-Önk.'!F3+'2-3.Bev-Kiad.mérleg-Phiv.'!F3+'2-4.Bev-Kiad.mérleg-OKP.'!F3+'2-5Bev.-Kiad.mérleg Gólyafészek'!F3)</f>
        <v>119124</v>
      </c>
      <c r="G3" s="321">
        <f>SUM('2-2.Bev-Kiad.mérleg-Önk.'!G3+'2-3.Bev-Kiad.mérleg-Phiv.'!G3+'2-4.Bev-Kiad.mérleg-OKP.'!G3+'2-5Bev.-Kiad.mérleg Gólyafészek'!G3)</f>
        <v>-1694</v>
      </c>
      <c r="H3" s="321">
        <f>SUM('2-2.Bev-Kiad.mérleg-Önk.'!H3+'2-3.Bev-Kiad.mérleg-Phiv.'!H3+'2-4.Bev-Kiad.mérleg-OKP.'!H3+'2-5Bev.-Kiad.mérleg Gólyafészek'!H3)</f>
        <v>117430</v>
      </c>
    </row>
    <row r="4" spans="1:8" ht="22.5" customHeight="1">
      <c r="A4" s="323" t="s">
        <v>245</v>
      </c>
      <c r="B4" s="321">
        <f>SUM('2-2.Bev-Kiad.mérleg-Önk.'!B4+'2-3.Bev-Kiad.mérleg-Phiv.'!B4+'2-4.Bev-Kiad.mérleg-OKP.'!B4+'2-5Bev.-Kiad.mérleg Gólyafészek'!B4)</f>
        <v>98339</v>
      </c>
      <c r="C4" s="321">
        <f>SUM('2-2.Bev-Kiad.mérleg-Önk.'!C4+'2-3.Bev-Kiad.mérleg-Phiv.'!C4+'2-4.Bev-Kiad.mérleg-OKP.'!C4+'2-5Bev.-Kiad.mérleg Gólyafészek'!C4)</f>
        <v>0</v>
      </c>
      <c r="D4" s="321">
        <f>SUM('2-2.Bev-Kiad.mérleg-Önk.'!D4+'2-3.Bev-Kiad.mérleg-Phiv.'!D4+'2-4.Bev-Kiad.mérleg-OKP.'!D4+'2-5Bev.-Kiad.mérleg Gólyafészek'!D4)</f>
        <v>98339</v>
      </c>
      <c r="E4" s="323" t="s">
        <v>178</v>
      </c>
      <c r="F4" s="321">
        <f>SUM('2-2.Bev-Kiad.mérleg-Önk.'!F4+'2-3.Bev-Kiad.mérleg-Phiv.'!F4+'2-4.Bev-Kiad.mérleg-OKP.'!F4+'2-5Bev.-Kiad.mérleg Gólyafészek'!F4)</f>
        <v>30647</v>
      </c>
      <c r="G4" s="321">
        <f>SUM('2-2.Bev-Kiad.mérleg-Önk.'!G4+'2-3.Bev-Kiad.mérleg-Phiv.'!G4+'2-4.Bev-Kiad.mérleg-OKP.'!G4+'2-5Bev.-Kiad.mérleg Gólyafészek'!G4)</f>
        <v>-456</v>
      </c>
      <c r="H4" s="321">
        <f>SUM('2-2.Bev-Kiad.mérleg-Önk.'!H4+'2-3.Bev-Kiad.mérleg-Phiv.'!H4+'2-4.Bev-Kiad.mérleg-OKP.'!H4+'2-5Bev.-Kiad.mérleg Gólyafészek'!H4)</f>
        <v>30191</v>
      </c>
    </row>
    <row r="5" spans="1:8" ht="22.5" customHeight="1">
      <c r="A5" s="323" t="s">
        <v>246</v>
      </c>
      <c r="B5" s="321">
        <f>SUM('2-2.Bev-Kiad.mérleg-Önk.'!B5+'2-3.Bev-Kiad.mérleg-Phiv.'!B5+'2-4.Bev-Kiad.mérleg-OKP.'!B5+'2-5Bev.-Kiad.mérleg Gólyafészek'!B5)</f>
        <v>94975</v>
      </c>
      <c r="C5" s="321">
        <f>SUM('2-2.Bev-Kiad.mérleg-Önk.'!C5+'2-3.Bev-Kiad.mérleg-Phiv.'!C5+'2-4.Bev-Kiad.mérleg-OKP.'!C5+'2-5Bev.-Kiad.mérleg Gólyafészek'!C5)</f>
        <v>266</v>
      </c>
      <c r="D5" s="321">
        <f>SUM('2-2.Bev-Kiad.mérleg-Önk.'!D5+'2-3.Bev-Kiad.mérleg-Phiv.'!D5+'2-4.Bev-Kiad.mérleg-OKP.'!D5+'2-5Bev.-Kiad.mérleg Gólyafészek'!D5)</f>
        <v>95241</v>
      </c>
      <c r="E5" s="323" t="s">
        <v>247</v>
      </c>
      <c r="F5" s="321">
        <f>SUM('2-2.Bev-Kiad.mérleg-Önk.'!F5+'2-3.Bev-Kiad.mérleg-Phiv.'!F5+'2-4.Bev-Kiad.mérleg-OKP.'!F5+'2-5Bev.-Kiad.mérleg Gólyafészek'!F5)</f>
        <v>49218</v>
      </c>
      <c r="G5" s="321">
        <f>SUM('2-2.Bev-Kiad.mérleg-Önk.'!G5+'2-3.Bev-Kiad.mérleg-Phiv.'!G5+'2-4.Bev-Kiad.mérleg-OKP.'!G5+'2-5Bev.-Kiad.mérleg Gólyafészek'!G5)</f>
        <v>1791</v>
      </c>
      <c r="H5" s="321">
        <f>SUM('2-2.Bev-Kiad.mérleg-Önk.'!H5+'2-3.Bev-Kiad.mérleg-Phiv.'!H5+'2-4.Bev-Kiad.mérleg-OKP.'!H5+'2-5Bev.-Kiad.mérleg Gólyafészek'!H5)</f>
        <v>51009</v>
      </c>
    </row>
    <row r="6" spans="1:8" ht="22.5" customHeight="1">
      <c r="A6" s="324" t="s">
        <v>248</v>
      </c>
      <c r="B6" s="321">
        <f>SUM('2-2.Bev-Kiad.mérleg-Önk.'!B6+'2-3.Bev-Kiad.mérleg-Phiv.'!B6+'2-4.Bev-Kiad.mérleg-OKP.'!B6+'2-5Bev.-Kiad.mérleg Gólyafészek'!B6)</f>
        <v>11473</v>
      </c>
      <c r="C6" s="321">
        <f>SUM('2-2.Bev-Kiad.mérleg-Önk.'!C6+'2-3.Bev-Kiad.mérleg-Phiv.'!C6+'2-4.Bev-Kiad.mérleg-OKP.'!C6+'2-5Bev.-Kiad.mérleg Gólyafészek'!C6)</f>
        <v>96</v>
      </c>
      <c r="D6" s="321">
        <f>SUM('2-2.Bev-Kiad.mérleg-Önk.'!D6+'2-3.Bev-Kiad.mérleg-Phiv.'!D6+'2-4.Bev-Kiad.mérleg-OKP.'!D6+'2-5Bev.-Kiad.mérleg Gólyafészek'!D6)</f>
        <v>11569</v>
      </c>
      <c r="E6" s="325" t="s">
        <v>249</v>
      </c>
      <c r="F6" s="321">
        <f>SUM('2-2.Bev-Kiad.mérleg-Önk.'!F6+'2-3.Bev-Kiad.mérleg-Phiv.'!F6+'2-4.Bev-Kiad.mérleg-OKP.'!F6+'2-5Bev.-Kiad.mérleg Gólyafészek'!F6)</f>
        <v>704</v>
      </c>
      <c r="G6" s="321">
        <f>SUM('2-2.Bev-Kiad.mérleg-Önk.'!G6+'2-3.Bev-Kiad.mérleg-Phiv.'!G6+'2-4.Bev-Kiad.mérleg-OKP.'!G6+'2-5Bev.-Kiad.mérleg Gólyafészek'!G6)</f>
        <v>0</v>
      </c>
      <c r="H6" s="321">
        <f>SUM('2-2.Bev-Kiad.mérleg-Önk.'!H6+'2-3.Bev-Kiad.mérleg-Phiv.'!H6+'2-4.Bev-Kiad.mérleg-OKP.'!H6+'2-5Bev.-Kiad.mérleg Gólyafészek'!H6)</f>
        <v>704</v>
      </c>
    </row>
    <row r="7" spans="1:8" ht="22.5" customHeight="1">
      <c r="A7" s="323" t="s">
        <v>250</v>
      </c>
      <c r="B7" s="321">
        <f>SUM('2-2.Bev-Kiad.mérleg-Önk.'!B7+'2-3.Bev-Kiad.mérleg-Phiv.'!B7+'2-4.Bev-Kiad.mérleg-OKP.'!B7+'2-5Bev.-Kiad.mérleg Gólyafészek'!B7)</f>
        <v>0</v>
      </c>
      <c r="C7" s="321">
        <f>SUM('2-2.Bev-Kiad.mérleg-Önk.'!C7+'2-3.Bev-Kiad.mérleg-Phiv.'!C7+'2-4.Bev-Kiad.mérleg-OKP.'!C7+'2-5Bev.-Kiad.mérleg Gólyafészek'!C7)</f>
        <v>0</v>
      </c>
      <c r="D7" s="321">
        <f>SUM('2-2.Bev-Kiad.mérleg-Önk.'!D7+'2-3.Bev-Kiad.mérleg-Phiv.'!D7+'2-4.Bev-Kiad.mérleg-OKP.'!D7+'2-5Bev.-Kiad.mérleg Gólyafészek'!D7)</f>
        <v>0</v>
      </c>
      <c r="E7" s="323" t="s">
        <v>251</v>
      </c>
      <c r="F7" s="321">
        <f>SUM('2-2.Bev-Kiad.mérleg-Önk.'!F7+'2-3.Bev-Kiad.mérleg-Phiv.'!F7+'2-4.Bev-Kiad.mérleg-OKP.'!F7+'2-5Bev.-Kiad.mérleg Gólyafészek'!F7)</f>
        <v>2681</v>
      </c>
      <c r="G7" s="321">
        <f>SUM('2-2.Bev-Kiad.mérleg-Önk.'!G7+'2-3.Bev-Kiad.mérleg-Phiv.'!G7+'2-4.Bev-Kiad.mérleg-OKP.'!G7+'2-5Bev.-Kiad.mérleg Gólyafészek'!G7)</f>
        <v>305</v>
      </c>
      <c r="H7" s="321">
        <f>SUM('2-2.Bev-Kiad.mérleg-Önk.'!H7+'2-3.Bev-Kiad.mérleg-Phiv.'!H7+'2-4.Bev-Kiad.mérleg-OKP.'!H7+'2-5Bev.-Kiad.mérleg Gólyafészek'!H7)</f>
        <v>2986</v>
      </c>
    </row>
    <row r="8" spans="1:8" ht="22.5" customHeight="1">
      <c r="A8" s="323" t="s">
        <v>252</v>
      </c>
      <c r="B8" s="321">
        <f>SUM('2-2.Bev-Kiad.mérleg-Önk.'!B8+'2-3.Bev-Kiad.mérleg-Phiv.'!B8+'2-4.Bev-Kiad.mérleg-OKP.'!B8+'2-5Bev.-Kiad.mérleg Gólyafészek'!B8)</f>
        <v>159395</v>
      </c>
      <c r="C8" s="321">
        <f>SUM('2-2.Bev-Kiad.mérleg-Önk.'!C8+'2-3.Bev-Kiad.mérleg-Phiv.'!C8+'2-4.Bev-Kiad.mérleg-OKP.'!C8+'2-5Bev.-Kiad.mérleg Gólyafészek'!C8)</f>
        <v>-1920</v>
      </c>
      <c r="D8" s="321">
        <f>SUM('2-2.Bev-Kiad.mérleg-Önk.'!D8+'2-3.Bev-Kiad.mérleg-Phiv.'!D8+'2-4.Bev-Kiad.mérleg-OKP.'!D8+'2-5Bev.-Kiad.mérleg Gólyafészek'!D8)</f>
        <v>157475</v>
      </c>
      <c r="E8" s="323" t="s">
        <v>253</v>
      </c>
      <c r="F8" s="321">
        <f>SUM('2-2.Bev-Kiad.mérleg-Önk.'!F8+'2-3.Bev-Kiad.mérleg-Phiv.'!F8+'2-4.Bev-Kiad.mérleg-OKP.'!F8+'2-5Bev.-Kiad.mérleg Gólyafészek'!F8)</f>
        <v>159395</v>
      </c>
      <c r="G8" s="321">
        <f>SUM('2-2.Bev-Kiad.mérleg-Önk.'!G8+'2-3.Bev-Kiad.mérleg-Phiv.'!G8+'2-4.Bev-Kiad.mérleg-OKP.'!G8+'2-5Bev.-Kiad.mérleg Gólyafészek'!G8)</f>
        <v>-1920</v>
      </c>
      <c r="H8" s="321">
        <f>SUM('2-2.Bev-Kiad.mérleg-Önk.'!H8+'2-3.Bev-Kiad.mérleg-Phiv.'!H8+'2-4.Bev-Kiad.mérleg-OKP.'!H8+'2-5Bev.-Kiad.mérleg Gólyafészek'!H8)</f>
        <v>157475</v>
      </c>
    </row>
    <row r="9" spans="1:8" ht="22.5" customHeight="1">
      <c r="A9" s="323" t="s">
        <v>254</v>
      </c>
      <c r="B9" s="321">
        <f>SUM('2-2.Bev-Kiad.mérleg-Önk.'!B9+'2-3.Bev-Kiad.mérleg-Phiv.'!B9+'2-4.Bev-Kiad.mérleg-OKP.'!B9+'2-5Bev.-Kiad.mérleg Gólyafészek'!B9)</f>
        <v>0</v>
      </c>
      <c r="C9" s="321">
        <f>SUM('2-2.Bev-Kiad.mérleg-Önk.'!C9+'2-3.Bev-Kiad.mérleg-Phiv.'!C9+'2-4.Bev-Kiad.mérleg-OKP.'!C9+'2-5Bev.-Kiad.mérleg Gólyafészek'!C9)</f>
        <v>0</v>
      </c>
      <c r="D9" s="321">
        <f>SUM('2-2.Bev-Kiad.mérleg-Önk.'!D9+'2-3.Bev-Kiad.mérleg-Phiv.'!D9+'2-4.Bev-Kiad.mérleg-OKP.'!D9+'2-5Bev.-Kiad.mérleg Gólyafészek'!D9)</f>
        <v>0</v>
      </c>
      <c r="E9" s="323" t="s">
        <v>255</v>
      </c>
      <c r="F9" s="321">
        <f>SUM('2-2.Bev-Kiad.mérleg-Önk.'!F9+'2-3.Bev-Kiad.mérleg-Phiv.'!F9+'2-4.Bev-Kiad.mérleg-OKP.'!F9+'2-5Bev.-Kiad.mérleg Gólyafészek'!F9)</f>
        <v>0</v>
      </c>
      <c r="G9" s="321">
        <f>SUM('2-2.Bev-Kiad.mérleg-Önk.'!G9+'2-3.Bev-Kiad.mérleg-Phiv.'!G9+'2-4.Bev-Kiad.mérleg-OKP.'!G9+'2-5Bev.-Kiad.mérleg Gólyafészek'!G9)</f>
        <v>0</v>
      </c>
      <c r="H9" s="321">
        <f>SUM('2-2.Bev-Kiad.mérleg-Önk.'!H9+'2-3.Bev-Kiad.mérleg-Phiv.'!H9+'2-4.Bev-Kiad.mérleg-OKP.'!H9+'2-5Bev.-Kiad.mérleg Gólyafészek'!H9)</f>
        <v>0</v>
      </c>
    </row>
    <row r="10" spans="1:8" ht="22.5" customHeight="1">
      <c r="A10" s="323" t="s">
        <v>256</v>
      </c>
      <c r="B10" s="321">
        <f>SUM('2-2.Bev-Kiad.mérleg-Önk.'!B10+'2-3.Bev-Kiad.mérleg-Phiv.'!B10+'2-4.Bev-Kiad.mérleg-OKP.'!B10+'2-5Bev.-Kiad.mérleg Gólyafészek'!B10)</f>
        <v>270</v>
      </c>
      <c r="C10" s="321">
        <f>SUM('2-2.Bev-Kiad.mérleg-Önk.'!C10+'2-3.Bev-Kiad.mérleg-Phiv.'!C10+'2-4.Bev-Kiad.mérleg-OKP.'!C10+'2-5Bev.-Kiad.mérleg Gólyafészek'!C10)</f>
        <v>0</v>
      </c>
      <c r="D10" s="321">
        <f>SUM('2-2.Bev-Kiad.mérleg-Önk.'!D10+'2-3.Bev-Kiad.mérleg-Phiv.'!D10+'2-4.Bev-Kiad.mérleg-OKP.'!D10+'2-5Bev.-Kiad.mérleg Gólyafészek'!D10)</f>
        <v>270</v>
      </c>
      <c r="E10" s="323" t="s">
        <v>257</v>
      </c>
      <c r="F10" s="321">
        <f>SUM('2-2.Bev-Kiad.mérleg-Önk.'!F10+'2-3.Bev-Kiad.mérleg-Phiv.'!F10+'2-4.Bev-Kiad.mérleg-OKP.'!F10+'2-5Bev.-Kiad.mérleg Gólyafészek'!F10)</f>
        <v>40221</v>
      </c>
      <c r="G10" s="321">
        <f>SUM('2-2.Bev-Kiad.mérleg-Önk.'!G10+'2-3.Bev-Kiad.mérleg-Phiv.'!G10+'2-4.Bev-Kiad.mérleg-OKP.'!G10+'2-5Bev.-Kiad.mérleg Gólyafészek'!G10)</f>
        <v>0</v>
      </c>
      <c r="H10" s="321">
        <f>SUM('2-2.Bev-Kiad.mérleg-Önk.'!H10+'2-3.Bev-Kiad.mérleg-Phiv.'!H10+'2-4.Bev-Kiad.mérleg-OKP.'!H10+'2-5Bev.-Kiad.mérleg Gólyafészek'!H10)</f>
        <v>40221</v>
      </c>
    </row>
    <row r="11" spans="1:8" ht="22.5" customHeight="1">
      <c r="A11" s="323" t="s">
        <v>258</v>
      </c>
      <c r="B11" s="321">
        <f>SUM('2-2.Bev-Kiad.mérleg-Önk.'!B11+'2-3.Bev-Kiad.mérleg-Phiv.'!B11+'2-4.Bev-Kiad.mérleg-OKP.'!B11+'2-5Bev.-Kiad.mérleg Gólyafészek'!B11)</f>
        <v>0</v>
      </c>
      <c r="C11" s="321">
        <f>SUM('2-2.Bev-Kiad.mérleg-Önk.'!C11+'2-3.Bev-Kiad.mérleg-Phiv.'!C11+'2-4.Bev-Kiad.mérleg-OKP.'!C11+'2-5Bev.-Kiad.mérleg Gólyafészek'!C11)</f>
        <v>0</v>
      </c>
      <c r="D11" s="321">
        <f>SUM('2-2.Bev-Kiad.mérleg-Önk.'!D11+'2-3.Bev-Kiad.mérleg-Phiv.'!D11+'2-4.Bev-Kiad.mérleg-OKP.'!D11+'2-5Bev.-Kiad.mérleg Gólyafészek'!D11)</f>
        <v>0</v>
      </c>
      <c r="E11" s="323" t="s">
        <v>196</v>
      </c>
      <c r="F11" s="321">
        <f>SUM('2-2.Bev-Kiad.mérleg-Önk.'!F11+'2-3.Bev-Kiad.mérleg-Phiv.'!F11+'2-4.Bev-Kiad.mérleg-OKP.'!F11+'2-5Bev.-Kiad.mérleg Gólyafészek'!F11)</f>
        <v>0</v>
      </c>
      <c r="G11" s="321">
        <f>SUM('2-2.Bev-Kiad.mérleg-Önk.'!G11+'2-3.Bev-Kiad.mérleg-Phiv.'!G11+'2-4.Bev-Kiad.mérleg-OKP.'!G11+'2-5Bev.-Kiad.mérleg Gólyafészek'!G11)</f>
        <v>0</v>
      </c>
      <c r="H11" s="321">
        <f>SUM('2-2.Bev-Kiad.mérleg-Önk.'!H11+'2-3.Bev-Kiad.mérleg-Phiv.'!H11+'2-4.Bev-Kiad.mérleg-OKP.'!H11+'2-5Bev.-Kiad.mérleg Gólyafészek'!H11)</f>
        <v>0</v>
      </c>
    </row>
    <row r="12" spans="1:8" ht="22.5" customHeight="1">
      <c r="A12" s="323" t="s">
        <v>259</v>
      </c>
      <c r="B12" s="321">
        <f>SUM('2-2.Bev-Kiad.mérleg-Önk.'!B12+'2-3.Bev-Kiad.mérleg-Phiv.'!B12+'2-4.Bev-Kiad.mérleg-OKP.'!B12+'2-5Bev.-Kiad.mérleg Gólyafészek'!B12)</f>
        <v>0</v>
      </c>
      <c r="C12" s="321">
        <f>SUM('2-2.Bev-Kiad.mérleg-Önk.'!C12+'2-3.Bev-Kiad.mérleg-Phiv.'!C12+'2-4.Bev-Kiad.mérleg-OKP.'!C12+'2-5Bev.-Kiad.mérleg Gólyafészek'!C12)</f>
        <v>0</v>
      </c>
      <c r="D12" s="321">
        <f>SUM('2-2.Bev-Kiad.mérleg-Önk.'!D12+'2-3.Bev-Kiad.mérleg-Phiv.'!D12+'2-4.Bev-Kiad.mérleg-OKP.'!D12+'2-5Bev.-Kiad.mérleg Gólyafészek'!D12)</f>
        <v>0</v>
      </c>
      <c r="E12" s="323" t="s">
        <v>260</v>
      </c>
      <c r="F12" s="321">
        <f>SUM('2-2.Bev-Kiad.mérleg-Önk.'!F12+'2-3.Bev-Kiad.mérleg-Phiv.'!F12+'2-4.Bev-Kiad.mérleg-OKP.'!F12+'2-5Bev.-Kiad.mérleg Gólyafészek'!F12)</f>
        <v>0</v>
      </c>
      <c r="G12" s="321">
        <f>SUM('2-2.Bev-Kiad.mérleg-Önk.'!G12+'2-3.Bev-Kiad.mérleg-Phiv.'!G12+'2-4.Bev-Kiad.mérleg-OKP.'!G12+'2-5Bev.-Kiad.mérleg Gólyafészek'!G12)</f>
        <v>0</v>
      </c>
      <c r="H12" s="321">
        <f>SUM('2-2.Bev-Kiad.mérleg-Önk.'!H12+'2-3.Bev-Kiad.mérleg-Phiv.'!H12+'2-4.Bev-Kiad.mérleg-OKP.'!H12+'2-5Bev.-Kiad.mérleg Gólyafészek'!H12)</f>
        <v>0</v>
      </c>
    </row>
    <row r="13" spans="1:8" ht="22.5" customHeight="1">
      <c r="A13" s="323" t="s">
        <v>261</v>
      </c>
      <c r="B13" s="321">
        <f>SUM('2-2.Bev-Kiad.mérleg-Önk.'!B13+'2-3.Bev-Kiad.mérleg-Phiv.'!B13+'2-4.Bev-Kiad.mérleg-OKP.'!B13+'2-5Bev.-Kiad.mérleg Gólyafészek'!B13)</f>
        <v>26726</v>
      </c>
      <c r="C13" s="321">
        <f>SUM('2-2.Bev-Kiad.mérleg-Önk.'!C13+'2-3.Bev-Kiad.mérleg-Phiv.'!C13+'2-4.Bev-Kiad.mérleg-OKP.'!C13+'2-5Bev.-Kiad.mérleg Gólyafészek'!C13)</f>
        <v>0</v>
      </c>
      <c r="D13" s="321">
        <f>SUM('2-2.Bev-Kiad.mérleg-Önk.'!D13+'2-3.Bev-Kiad.mérleg-Phiv.'!D13+'2-4.Bev-Kiad.mérleg-OKP.'!D13+'2-5Bev.-Kiad.mérleg Gólyafészek'!D13)</f>
        <v>26726</v>
      </c>
      <c r="E13" s="323" t="s">
        <v>184</v>
      </c>
      <c r="F13" s="321">
        <f>SUM('2-2.Bev-Kiad.mérleg-Önk.'!F13+'2-3.Bev-Kiad.mérleg-Phiv.'!F13+'2-4.Bev-Kiad.mérleg-OKP.'!F13+'2-5Bev.-Kiad.mérleg Gólyafészek'!F13)</f>
        <v>935</v>
      </c>
      <c r="G13" s="321">
        <f>SUM('2-2.Bev-Kiad.mérleg-Önk.'!G13+'2-3.Bev-Kiad.mérleg-Phiv.'!G13+'2-4.Bev-Kiad.mérleg-OKP.'!G13+'2-5Bev.-Kiad.mérleg Gólyafészek'!G13)</f>
        <v>150</v>
      </c>
      <c r="H13" s="321">
        <f>SUM('2-2.Bev-Kiad.mérleg-Önk.'!H13+'2-3.Bev-Kiad.mérleg-Phiv.'!H13+'2-4.Bev-Kiad.mérleg-OKP.'!H13+'2-5Bev.-Kiad.mérleg Gólyafészek'!H13)</f>
        <v>1085</v>
      </c>
    </row>
    <row r="14" spans="1:8" ht="22.5" customHeight="1">
      <c r="A14" s="323" t="s">
        <v>262</v>
      </c>
      <c r="B14" s="321">
        <f>SUM('2-2.Bev-Kiad.mérleg-Önk.'!B14+'2-3.Bev-Kiad.mérleg-Phiv.'!B14+'2-4.Bev-Kiad.mérleg-OKP.'!B14+'2-5Bev.-Kiad.mérleg Gólyafészek'!B14)</f>
        <v>0</v>
      </c>
      <c r="C14" s="321">
        <f>SUM('2-2.Bev-Kiad.mérleg-Önk.'!C14+'2-3.Bev-Kiad.mérleg-Phiv.'!C14+'2-4.Bev-Kiad.mérleg-OKP.'!C14+'2-5Bev.-Kiad.mérleg Gólyafészek'!C14)</f>
        <v>0</v>
      </c>
      <c r="D14" s="321">
        <f>SUM('2-2.Bev-Kiad.mérleg-Önk.'!D14+'2-3.Bev-Kiad.mérleg-Phiv.'!D14+'2-4.Bev-Kiad.mérleg-OKP.'!D14+'2-5Bev.-Kiad.mérleg Gólyafészek'!D14)</f>
        <v>0</v>
      </c>
      <c r="E14" s="323" t="s">
        <v>263</v>
      </c>
      <c r="F14" s="321">
        <f>SUM('2-2.Bev-Kiad.mérleg-Önk.'!F14+'2-3.Bev-Kiad.mérleg-Phiv.'!F14+'2-4.Bev-Kiad.mérleg-OKP.'!F14+'2-5Bev.-Kiad.mérleg Gólyafészek'!F14)</f>
        <v>10000</v>
      </c>
      <c r="G14" s="321">
        <f>SUM('2-2.Bev-Kiad.mérleg-Önk.'!G14+'2-3.Bev-Kiad.mérleg-Phiv.'!G14+'2-4.Bev-Kiad.mérleg-OKP.'!G14+'2-5Bev.-Kiad.mérleg Gólyafészek'!G14)</f>
        <v>266</v>
      </c>
      <c r="H14" s="321">
        <f>SUM('2-2.Bev-Kiad.mérleg-Önk.'!H14+'2-3.Bev-Kiad.mérleg-Phiv.'!H14+'2-4.Bev-Kiad.mérleg-OKP.'!H14+'2-5Bev.-Kiad.mérleg Gólyafészek'!H14)</f>
        <v>10266</v>
      </c>
    </row>
    <row r="15" spans="1:8" ht="22.5" customHeight="1">
      <c r="A15" s="323" t="s">
        <v>167</v>
      </c>
      <c r="B15" s="321">
        <f>SUM('2-2.Bev-Kiad.mérleg-Önk.'!B15+'2-3.Bev-Kiad.mérleg-Phiv.'!B15+'2-4.Bev-Kiad.mérleg-OKP.'!B15+'2-5Bev.-Kiad.mérleg Gólyafészek'!B15)</f>
        <v>0</v>
      </c>
      <c r="C15" s="321">
        <f>SUM('2-2.Bev-Kiad.mérleg-Önk.'!C15+'2-3.Bev-Kiad.mérleg-Phiv.'!C15+'2-4.Bev-Kiad.mérleg-OKP.'!C15+'2-5Bev.-Kiad.mérleg Gólyafészek'!C15)</f>
        <v>0</v>
      </c>
      <c r="D15" s="321">
        <f>SUM('2-2.Bev-Kiad.mérleg-Önk.'!D15+'2-3.Bev-Kiad.mérleg-Phiv.'!D15+'2-4.Bev-Kiad.mérleg-OKP.'!D15+'2-5Bev.-Kiad.mérleg Gólyafészek'!D15)</f>
        <v>0</v>
      </c>
      <c r="E15" s="323" t="s">
        <v>264</v>
      </c>
      <c r="F15" s="321">
        <f>SUM('2-2.Bev-Kiad.mérleg-Önk.'!F15+'2-3.Bev-Kiad.mérleg-Phiv.'!F15+'2-4.Bev-Kiad.mérleg-OKP.'!F15+'2-5Bev.-Kiad.mérleg Gólyafészek'!F15)</f>
        <v>0</v>
      </c>
      <c r="G15" s="321">
        <f>SUM('2-2.Bev-Kiad.mérleg-Önk.'!G15+'2-3.Bev-Kiad.mérleg-Phiv.'!G15+'2-4.Bev-Kiad.mérleg-OKP.'!G15+'2-5Bev.-Kiad.mérleg Gólyafészek'!G15)</f>
        <v>0</v>
      </c>
      <c r="H15" s="321">
        <f>SUM('2-2.Bev-Kiad.mérleg-Önk.'!H15+'2-3.Bev-Kiad.mérleg-Phiv.'!H15+'2-4.Bev-Kiad.mérleg-OKP.'!H15+'2-5Bev.-Kiad.mérleg Gólyafészek'!H15)</f>
        <v>0</v>
      </c>
    </row>
    <row r="16" spans="1:8" ht="22.5" customHeight="1">
      <c r="A16" s="323"/>
      <c r="B16" s="321">
        <f>SUM('2-2.Bev-Kiad.mérleg-Önk.'!B16+'2-3.Bev-Kiad.mérleg-Phiv.'!B16+'2-4.Bev-Kiad.mérleg-OKP.'!B16+'2-5Bev.-Kiad.mérleg Gólyafészek'!B16)</f>
        <v>0</v>
      </c>
      <c r="C16" s="321">
        <f>SUM('2-2.Bev-Kiad.mérleg-Önk.'!C16+'2-3.Bev-Kiad.mérleg-Phiv.'!C16+'2-4.Bev-Kiad.mérleg-OKP.'!C16+'2-5Bev.-Kiad.mérleg Gólyafészek'!C16)</f>
        <v>0</v>
      </c>
      <c r="D16" s="321">
        <f>SUM('2-2.Bev-Kiad.mérleg-Önk.'!D16+'2-3.Bev-Kiad.mérleg-Phiv.'!D16+'2-4.Bev-Kiad.mérleg-OKP.'!D16+'2-5Bev.-Kiad.mérleg Gólyafészek'!D16)</f>
        <v>0</v>
      </c>
      <c r="E16" s="323" t="s">
        <v>265</v>
      </c>
      <c r="F16" s="321">
        <f>SUM('2-2.Bev-Kiad.mérleg-Önk.'!F16+'2-3.Bev-Kiad.mérleg-Phiv.'!F16+'2-4.Bev-Kiad.mérleg-OKP.'!F16+'2-5Bev.-Kiad.mérleg Gólyafészek'!F16)</f>
        <v>0</v>
      </c>
      <c r="G16" s="321">
        <f>SUM('2-2.Bev-Kiad.mérleg-Önk.'!G16+'2-3.Bev-Kiad.mérleg-Phiv.'!G16+'2-4.Bev-Kiad.mérleg-OKP.'!G16+'2-5Bev.-Kiad.mérleg Gólyafészek'!G16)</f>
        <v>0</v>
      </c>
      <c r="H16" s="321">
        <f>SUM('2-2.Bev-Kiad.mérleg-Önk.'!H16+'2-3.Bev-Kiad.mérleg-Phiv.'!H16+'2-4.Bev-Kiad.mérleg-OKP.'!H16+'2-5Bev.-Kiad.mérleg Gólyafészek'!H16)</f>
        <v>0</v>
      </c>
    </row>
    <row r="17" spans="1:8" ht="22.5" customHeight="1">
      <c r="A17" s="323"/>
      <c r="B17" s="321">
        <f>SUM('2-2.Bev-Kiad.mérleg-Önk.'!B17+'2-3.Bev-Kiad.mérleg-Phiv.'!B17+'2-4.Bev-Kiad.mérleg-OKP.'!B17+'2-5Bev.-Kiad.mérleg Gólyafészek'!B17)</f>
        <v>0</v>
      </c>
      <c r="C17" s="321">
        <f>SUM('2-2.Bev-Kiad.mérleg-Önk.'!C17+'2-3.Bev-Kiad.mérleg-Phiv.'!C17+'2-4.Bev-Kiad.mérleg-OKP.'!C17+'2-5Bev.-Kiad.mérleg Gólyafészek'!C17)</f>
        <v>0</v>
      </c>
      <c r="D17" s="321">
        <f>SUM('2-2.Bev-Kiad.mérleg-Önk.'!D17+'2-3.Bev-Kiad.mérleg-Phiv.'!D17+'2-4.Bev-Kiad.mérleg-OKP.'!D17+'2-5Bev.-Kiad.mérleg Gólyafészek'!D17)</f>
        <v>0</v>
      </c>
      <c r="E17" s="323" t="s">
        <v>266</v>
      </c>
      <c r="F17" s="321">
        <f>SUM('2-2.Bev-Kiad.mérleg-Önk.'!F17+'2-3.Bev-Kiad.mérleg-Phiv.'!F17+'2-4.Bev-Kiad.mérleg-OKP.'!F17+'2-5Bev.-Kiad.mérleg Gólyafészek'!F17)</f>
        <v>4169</v>
      </c>
      <c r="G17" s="321">
        <f>SUM('2-2.Bev-Kiad.mérleg-Önk.'!G17+'2-3.Bev-Kiad.mérleg-Phiv.'!G17+'2-4.Bev-Kiad.mérleg-OKP.'!G17+'2-5Bev.-Kiad.mérleg Gólyafészek'!G17)</f>
        <v>0</v>
      </c>
      <c r="H17" s="321">
        <f>SUM('2-2.Bev-Kiad.mérleg-Önk.'!H17+'2-3.Bev-Kiad.mérleg-Phiv.'!H17+'2-4.Bev-Kiad.mérleg-OKP.'!H17+'2-5Bev.-Kiad.mérleg Gólyafészek'!H17)</f>
        <v>4169</v>
      </c>
    </row>
    <row r="18" spans="1:8" ht="15">
      <c r="A18" s="326"/>
      <c r="B18" s="321">
        <f>SUM('2-2.Bev-Kiad.mérleg-Önk.'!B18+'2-3.Bev-Kiad.mérleg-Phiv.'!B18+'2-4.Bev-Kiad.mérleg-OKP.'!B18+'2-5Bev.-Kiad.mérleg Gólyafészek'!B18)</f>
        <v>0</v>
      </c>
      <c r="C18" s="327"/>
      <c r="D18" s="321">
        <f>SUM('2-2.Bev-Kiad.mérleg-Önk.'!D18+'2-3.Bev-Kiad.mérleg-Phiv.'!D18+'2-4.Bev-Kiad.mérleg-OKP.'!D18+'2-5Bev.-Kiad.mérleg Gólyafészek'!D18)</f>
        <v>0</v>
      </c>
      <c r="E18" s="323" t="s">
        <v>267</v>
      </c>
      <c r="F18" s="321">
        <f>SUM('2-2.Bev-Kiad.mérleg-Önk.'!F18+'2-3.Bev-Kiad.mérleg-Phiv.'!F18+'2-4.Bev-Kiad.mérleg-OKP.'!F18+'2-5Bev.-Kiad.mérleg Gólyafészek'!F18)</f>
        <v>0</v>
      </c>
      <c r="G18" s="327"/>
      <c r="H18" s="321">
        <f>SUM('2-2.Bev-Kiad.mérleg-Önk.'!H18+'2-3.Bev-Kiad.mérleg-Phiv.'!H18+'2-4.Bev-Kiad.mérleg-OKP.'!H18+'2-5Bev.-Kiad.mérleg Gólyafészek'!H18)</f>
        <v>0</v>
      </c>
    </row>
    <row r="19" spans="1:8" ht="15">
      <c r="A19" s="328" t="s">
        <v>268</v>
      </c>
      <c r="B19" s="329">
        <f>SUM(B3:B18)</f>
        <v>417094</v>
      </c>
      <c r="C19" s="330">
        <f>SUM(C3:C18)</f>
        <v>-1558</v>
      </c>
      <c r="D19" s="331">
        <f>SUM(D3:D18)</f>
        <v>415536</v>
      </c>
      <c r="E19" s="328" t="s">
        <v>269</v>
      </c>
      <c r="F19" s="332">
        <f>SUM(F3:F18)</f>
        <v>417094</v>
      </c>
      <c r="G19" s="330">
        <f>SUM(G3:G18)</f>
        <v>-1558</v>
      </c>
      <c r="H19" s="333">
        <f>SUM(H3:H18)</f>
        <v>415536</v>
      </c>
    </row>
    <row r="20" spans="1:8" ht="22.5" customHeight="1">
      <c r="A20" s="334" t="s">
        <v>270</v>
      </c>
      <c r="B20" s="335"/>
      <c r="C20" s="336"/>
      <c r="D20" s="337"/>
      <c r="E20" s="338" t="s">
        <v>203</v>
      </c>
      <c r="F20" s="335"/>
      <c r="G20" s="336"/>
      <c r="H20" s="339"/>
    </row>
    <row r="21" spans="1:8" ht="22.5" customHeight="1">
      <c r="A21" s="340" t="s">
        <v>271</v>
      </c>
      <c r="B21" s="341"/>
      <c r="C21" s="342"/>
      <c r="D21" s="343"/>
      <c r="E21" s="344" t="s">
        <v>272</v>
      </c>
      <c r="F21" s="345"/>
      <c r="G21" s="342"/>
      <c r="H21" s="346"/>
    </row>
    <row r="22" spans="1:8" ht="15">
      <c r="A22" s="344" t="s">
        <v>273</v>
      </c>
      <c r="B22" s="345"/>
      <c r="C22" s="342"/>
      <c r="D22" s="343"/>
      <c r="E22" s="344" t="s">
        <v>211</v>
      </c>
      <c r="F22" s="345"/>
      <c r="G22" s="342"/>
      <c r="H22" s="346"/>
    </row>
    <row r="23" spans="1:8" ht="24">
      <c r="A23" s="347" t="s">
        <v>274</v>
      </c>
      <c r="B23" s="348">
        <f>SUM(B20:B22)</f>
        <v>0</v>
      </c>
      <c r="C23" s="349">
        <f>SUM(C20:C22)</f>
        <v>0</v>
      </c>
      <c r="D23" s="350"/>
      <c r="E23" s="347" t="s">
        <v>275</v>
      </c>
      <c r="F23" s="348">
        <f>SUM(F20:F22)</f>
        <v>0</v>
      </c>
      <c r="G23" s="349">
        <f>SUM(G20:G22)</f>
        <v>0</v>
      </c>
      <c r="H23" s="351"/>
    </row>
    <row r="24" spans="1:8" ht="15">
      <c r="A24" s="328" t="s">
        <v>276</v>
      </c>
      <c r="B24" s="329">
        <f>SUM(B19+B23)</f>
        <v>417094</v>
      </c>
      <c r="C24" s="330">
        <f>SUM(C19+C23)</f>
        <v>-1558</v>
      </c>
      <c r="D24" s="331">
        <f>SUM(D19+D23)</f>
        <v>415536</v>
      </c>
      <c r="E24" s="328" t="s">
        <v>277</v>
      </c>
      <c r="F24" s="329">
        <f>SUM(F19+F23)</f>
        <v>417094</v>
      </c>
      <c r="G24" s="330">
        <f>SUM(G19+G23)</f>
        <v>-1558</v>
      </c>
      <c r="H24" s="331">
        <f>SUM(H19+H23)</f>
        <v>415536</v>
      </c>
    </row>
    <row r="25" spans="1:8" ht="15">
      <c r="A25" s="352" t="s">
        <v>278</v>
      </c>
      <c r="B25" s="353"/>
      <c r="C25" s="354"/>
      <c r="D25" s="355"/>
      <c r="E25" s="352" t="s">
        <v>279</v>
      </c>
      <c r="F25" s="353"/>
      <c r="G25" s="356"/>
      <c r="H25" s="357"/>
    </row>
  </sheetData>
  <sheetProtection selectLockedCells="1" selectUnlockedCells="1"/>
  <mergeCells count="2">
    <mergeCell ref="A1:D1"/>
    <mergeCell ref="E1:H1"/>
  </mergeCells>
  <printOptions horizontalCentered="1" verticalCentered="1"/>
  <pageMargins left="0.7083333333333334" right="0.7083333333333334" top="0.7479166666666667" bottom="0.19652777777777777" header="0.11805555555555555" footer="0.5118055555555555"/>
  <pageSetup horizontalDpi="300" verticalDpi="300" orientation="landscape" paperSize="9" scale="89" r:id="rId3"/>
  <headerFooter alignWithMargins="0">
    <oddHeader>&amp;L4/1. sz. melléklet a 7/2012 (III.01.) önkorm.rendelethez&amp;CŐsi Község Önkormányzata 
bevételek és kiadások &amp;"Arial,Félkövér"összevont&amp;"Arial,Normál" mérlege
2012. év Költségvetés&amp;R2/1. sz. melléklet
 a ../2012 (IX....) önkorm. rendelettervezethez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0.140625" style="316" customWidth="1"/>
    <col min="2" max="2" width="14.00390625" style="316" customWidth="1"/>
    <col min="3" max="3" width="15.00390625" style="316" customWidth="1"/>
    <col min="4" max="4" width="15.421875" style="316" customWidth="1"/>
    <col min="5" max="5" width="30.140625" style="316" customWidth="1"/>
    <col min="6" max="6" width="14.00390625" style="316" customWidth="1"/>
    <col min="7" max="7" width="15.00390625" style="316" customWidth="1"/>
    <col min="8" max="8" width="14.140625" style="316" customWidth="1"/>
    <col min="9" max="16384" width="9.140625" style="316" customWidth="1"/>
  </cols>
  <sheetData>
    <row r="1" spans="1:8" ht="26.25" customHeight="1">
      <c r="A1" s="480" t="s">
        <v>237</v>
      </c>
      <c r="B1" s="480"/>
      <c r="C1" s="480"/>
      <c r="D1" s="480"/>
      <c r="E1" s="481" t="s">
        <v>238</v>
      </c>
      <c r="F1" s="481"/>
      <c r="G1" s="481"/>
      <c r="H1" s="481"/>
    </row>
    <row r="2" spans="1:8" ht="48">
      <c r="A2" s="317" t="s">
        <v>239</v>
      </c>
      <c r="B2" s="318" t="s">
        <v>240</v>
      </c>
      <c r="C2" s="318" t="s">
        <v>241</v>
      </c>
      <c r="D2" s="318" t="s">
        <v>242</v>
      </c>
      <c r="E2" s="317" t="s">
        <v>239</v>
      </c>
      <c r="F2" s="318" t="s">
        <v>240</v>
      </c>
      <c r="G2" s="318" t="s">
        <v>241</v>
      </c>
      <c r="H2" s="319" t="s">
        <v>242</v>
      </c>
    </row>
    <row r="3" spans="1:8" ht="22.5" customHeight="1">
      <c r="A3" s="320" t="s">
        <v>243</v>
      </c>
      <c r="B3" s="358">
        <v>10309</v>
      </c>
      <c r="C3" s="321">
        <f aca="true" t="shared" si="0" ref="C3:C18">SUM(D3-B3)</f>
        <v>0</v>
      </c>
      <c r="D3" s="321">
        <f>SUM('1.Mérleg bevételek-kiadások'!K8+'1.Mérleg bevételek-kiadások'!K7)</f>
        <v>10309</v>
      </c>
      <c r="E3" s="322" t="s">
        <v>244</v>
      </c>
      <c r="F3" s="358">
        <v>10036</v>
      </c>
      <c r="G3" s="321">
        <f aca="true" t="shared" si="1" ref="G3:G18">SUM(H3-F3)</f>
        <v>65</v>
      </c>
      <c r="H3" s="321">
        <f>SUM('1.Mérleg bevételek-kiadások'!K94)</f>
        <v>10101</v>
      </c>
    </row>
    <row r="4" spans="1:8" ht="22.5" customHeight="1">
      <c r="A4" s="323" t="s">
        <v>245</v>
      </c>
      <c r="B4" s="359">
        <v>98339</v>
      </c>
      <c r="C4" s="321">
        <f t="shared" si="0"/>
        <v>0</v>
      </c>
      <c r="D4" s="360">
        <f>SUM('1.Mérleg bevételek-kiadások'!K20)</f>
        <v>98339</v>
      </c>
      <c r="E4" s="323" t="s">
        <v>178</v>
      </c>
      <c r="F4" s="359">
        <v>2495</v>
      </c>
      <c r="G4" s="321">
        <f t="shared" si="1"/>
        <v>15</v>
      </c>
      <c r="H4" s="360">
        <f>SUM('1.Mérleg bevételek-kiadások'!K95)</f>
        <v>2510</v>
      </c>
    </row>
    <row r="5" spans="1:8" ht="22.5" customHeight="1">
      <c r="A5" s="323" t="s">
        <v>246</v>
      </c>
      <c r="B5" s="359">
        <v>94975</v>
      </c>
      <c r="C5" s="321">
        <f t="shared" si="0"/>
        <v>266</v>
      </c>
      <c r="D5" s="360">
        <f>SUM('1.Mérleg bevételek-kiadások'!K32)</f>
        <v>95241</v>
      </c>
      <c r="E5" s="323" t="s">
        <v>247</v>
      </c>
      <c r="F5" s="359">
        <v>12767</v>
      </c>
      <c r="G5" s="321">
        <f t="shared" si="1"/>
        <v>631</v>
      </c>
      <c r="H5" s="360">
        <f>SUM('1.Mérleg bevételek-kiadások'!K96)</f>
        <v>13398</v>
      </c>
    </row>
    <row r="6" spans="1:8" ht="22.5" customHeight="1">
      <c r="A6" s="324" t="s">
        <v>248</v>
      </c>
      <c r="B6" s="359">
        <v>9935</v>
      </c>
      <c r="C6" s="321">
        <f t="shared" si="0"/>
        <v>656</v>
      </c>
      <c r="D6" s="360">
        <f>SUM('1.Mérleg bevételek-kiadások'!K58)</f>
        <v>10591</v>
      </c>
      <c r="E6" s="325" t="s">
        <v>249</v>
      </c>
      <c r="F6" s="359"/>
      <c r="G6" s="321">
        <f t="shared" si="1"/>
        <v>0</v>
      </c>
      <c r="H6" s="360">
        <f>SUM('1.Mérleg bevételek-kiadások'!K97)</f>
        <v>0</v>
      </c>
    </row>
    <row r="7" spans="1:8" ht="22.5" customHeight="1">
      <c r="A7" s="323" t="s">
        <v>250</v>
      </c>
      <c r="B7" s="359"/>
      <c r="C7" s="321">
        <f t="shared" si="0"/>
        <v>0</v>
      </c>
      <c r="D7" s="360">
        <f>SUM('1.Mérleg bevételek-kiadások'!K52)</f>
        <v>0</v>
      </c>
      <c r="E7" s="323" t="s">
        <v>251</v>
      </c>
      <c r="F7" s="359">
        <v>1201</v>
      </c>
      <c r="G7" s="321">
        <f t="shared" si="1"/>
        <v>1785</v>
      </c>
      <c r="H7" s="360">
        <f>SUM('1.Mérleg bevételek-kiadások'!K100)</f>
        <v>2986</v>
      </c>
    </row>
    <row r="8" spans="1:8" ht="22.5" customHeight="1">
      <c r="A8" s="323" t="s">
        <v>252</v>
      </c>
      <c r="B8" s="359"/>
      <c r="C8" s="321">
        <f t="shared" si="0"/>
        <v>0</v>
      </c>
      <c r="D8" s="360"/>
      <c r="E8" s="323" t="s">
        <v>253</v>
      </c>
      <c r="F8" s="359">
        <v>159395</v>
      </c>
      <c r="G8" s="321">
        <f t="shared" si="1"/>
        <v>-1920</v>
      </c>
      <c r="H8" s="360">
        <f>SUM('1.Mérleg bevételek-kiadások'!K106)</f>
        <v>157475</v>
      </c>
    </row>
    <row r="9" spans="1:8" ht="22.5" customHeight="1">
      <c r="A9" s="323" t="s">
        <v>254</v>
      </c>
      <c r="B9" s="359"/>
      <c r="C9" s="321">
        <f t="shared" si="0"/>
        <v>0</v>
      </c>
      <c r="D9" s="360"/>
      <c r="E9" s="323" t="s">
        <v>255</v>
      </c>
      <c r="F9" s="359"/>
      <c r="G9" s="321">
        <f t="shared" si="1"/>
        <v>0</v>
      </c>
      <c r="H9" s="360"/>
    </row>
    <row r="10" spans="1:8" ht="22.5" customHeight="1">
      <c r="A10" s="323" t="s">
        <v>256</v>
      </c>
      <c r="B10" s="359"/>
      <c r="C10" s="321">
        <f t="shared" si="0"/>
        <v>270</v>
      </c>
      <c r="D10" s="360">
        <f>SUM('1.Mérleg bevételek-kiadások'!K70)</f>
        <v>270</v>
      </c>
      <c r="E10" s="323" t="s">
        <v>257</v>
      </c>
      <c r="F10" s="359">
        <v>40221</v>
      </c>
      <c r="G10" s="321">
        <f t="shared" si="1"/>
        <v>0</v>
      </c>
      <c r="H10" s="360">
        <f>SUM('1.Mérleg bevételek-kiadások'!K103)</f>
        <v>40221</v>
      </c>
    </row>
    <row r="11" spans="1:8" ht="22.5" customHeight="1">
      <c r="A11" s="323" t="s">
        <v>258</v>
      </c>
      <c r="B11" s="359"/>
      <c r="C11" s="321">
        <f t="shared" si="0"/>
        <v>0</v>
      </c>
      <c r="D11" s="360"/>
      <c r="E11" s="323" t="s">
        <v>196</v>
      </c>
      <c r="F11" s="359">
        <v>0</v>
      </c>
      <c r="G11" s="321">
        <f t="shared" si="1"/>
        <v>0</v>
      </c>
      <c r="H11" s="360"/>
    </row>
    <row r="12" spans="1:8" ht="22.5" customHeight="1">
      <c r="A12" s="323" t="s">
        <v>259</v>
      </c>
      <c r="B12" s="359"/>
      <c r="C12" s="321">
        <f t="shared" si="0"/>
        <v>0</v>
      </c>
      <c r="D12" s="360"/>
      <c r="E12" s="323" t="s">
        <v>260</v>
      </c>
      <c r="F12" s="359"/>
      <c r="G12" s="321">
        <f t="shared" si="1"/>
        <v>0</v>
      </c>
      <c r="H12" s="360"/>
    </row>
    <row r="13" spans="1:8" ht="22.5" customHeight="1">
      <c r="A13" s="323" t="s">
        <v>261</v>
      </c>
      <c r="B13" s="359">
        <v>26726</v>
      </c>
      <c r="C13" s="321">
        <f t="shared" si="0"/>
        <v>0</v>
      </c>
      <c r="D13" s="360">
        <f>SUM('1.Mérleg bevételek-kiadások'!K79)</f>
        <v>26726</v>
      </c>
      <c r="E13" s="323" t="s">
        <v>184</v>
      </c>
      <c r="F13" s="359"/>
      <c r="G13" s="321">
        <f t="shared" si="1"/>
        <v>350</v>
      </c>
      <c r="H13" s="360">
        <f>SUM('1.Mérleg bevételek-kiadások'!K98)</f>
        <v>350</v>
      </c>
    </row>
    <row r="14" spans="1:8" ht="22.5" customHeight="1">
      <c r="A14" s="323" t="s">
        <v>262</v>
      </c>
      <c r="B14" s="359"/>
      <c r="C14" s="321">
        <f t="shared" si="0"/>
        <v>0</v>
      </c>
      <c r="D14" s="360"/>
      <c r="E14" s="323" t="s">
        <v>263</v>
      </c>
      <c r="F14" s="359">
        <v>10000</v>
      </c>
      <c r="G14" s="321">
        <f t="shared" si="1"/>
        <v>266</v>
      </c>
      <c r="H14" s="360">
        <f>SUM('1.Mérleg bevételek-kiadások'!K115)</f>
        <v>10266</v>
      </c>
    </row>
    <row r="15" spans="1:8" ht="22.5" customHeight="1">
      <c r="A15" s="323" t="s">
        <v>167</v>
      </c>
      <c r="B15" s="359"/>
      <c r="C15" s="321">
        <f t="shared" si="0"/>
        <v>0</v>
      </c>
      <c r="D15" s="360"/>
      <c r="E15" s="323" t="s">
        <v>264</v>
      </c>
      <c r="F15" s="359">
        <v>0</v>
      </c>
      <c r="G15" s="321">
        <f t="shared" si="1"/>
        <v>0</v>
      </c>
      <c r="H15" s="360"/>
    </row>
    <row r="16" spans="1:8" ht="22.5" customHeight="1">
      <c r="A16" s="323"/>
      <c r="B16" s="359"/>
      <c r="C16" s="321">
        <f t="shared" si="0"/>
        <v>0</v>
      </c>
      <c r="D16" s="360"/>
      <c r="E16" s="323" t="s">
        <v>280</v>
      </c>
      <c r="F16" s="359"/>
      <c r="G16" s="321">
        <f t="shared" si="1"/>
        <v>0</v>
      </c>
      <c r="H16" s="360"/>
    </row>
    <row r="17" spans="1:8" ht="22.5" customHeight="1">
      <c r="A17" s="323"/>
      <c r="B17" s="359"/>
      <c r="C17" s="321">
        <f t="shared" si="0"/>
        <v>0</v>
      </c>
      <c r="D17" s="360"/>
      <c r="E17" s="323" t="s">
        <v>266</v>
      </c>
      <c r="F17" s="359">
        <v>4169</v>
      </c>
      <c r="G17" s="321">
        <f t="shared" si="1"/>
        <v>0</v>
      </c>
      <c r="H17" s="360">
        <f>SUM('1.Mérleg bevételek-kiadások'!K105)</f>
        <v>4169</v>
      </c>
    </row>
    <row r="18" spans="1:8" ht="15">
      <c r="A18" s="326"/>
      <c r="B18" s="361"/>
      <c r="C18" s="321">
        <f t="shared" si="0"/>
        <v>0</v>
      </c>
      <c r="D18" s="327"/>
      <c r="E18" s="323" t="s">
        <v>267</v>
      </c>
      <c r="F18" s="361"/>
      <c r="G18" s="321">
        <f t="shared" si="1"/>
        <v>0</v>
      </c>
      <c r="H18" s="327"/>
    </row>
    <row r="19" spans="1:8" ht="15">
      <c r="A19" s="328" t="s">
        <v>268</v>
      </c>
      <c r="B19" s="329">
        <f>SUM(B3:B18)</f>
        <v>240284</v>
      </c>
      <c r="C19" s="329">
        <f>SUM(C3:C18)</f>
        <v>1192</v>
      </c>
      <c r="D19" s="362">
        <f>SUM(D3:D18)</f>
        <v>241476</v>
      </c>
      <c r="E19" s="328" t="s">
        <v>269</v>
      </c>
      <c r="F19" s="329">
        <f>SUM(F3:F18)</f>
        <v>240284</v>
      </c>
      <c r="G19" s="332">
        <f>SUM(G3:G18)</f>
        <v>1192</v>
      </c>
      <c r="H19" s="333">
        <f>SUM(H3:H18)</f>
        <v>241476</v>
      </c>
    </row>
    <row r="20" spans="1:8" ht="22.5" customHeight="1">
      <c r="A20" s="334" t="s">
        <v>270</v>
      </c>
      <c r="B20" s="335"/>
      <c r="C20" s="335"/>
      <c r="D20" s="337"/>
      <c r="E20" s="338" t="s">
        <v>203</v>
      </c>
      <c r="F20" s="335"/>
      <c r="G20" s="339"/>
      <c r="H20" s="339"/>
    </row>
    <row r="21" spans="1:8" ht="22.5" customHeight="1">
      <c r="A21" s="340" t="s">
        <v>281</v>
      </c>
      <c r="B21" s="341"/>
      <c r="C21" s="345"/>
      <c r="D21" s="343"/>
      <c r="E21" s="344" t="s">
        <v>272</v>
      </c>
      <c r="F21" s="345"/>
      <c r="G21" s="346"/>
      <c r="H21" s="346">
        <f>SUM('1.Mérleg bevételek-kiadások'!K109)</f>
        <v>0</v>
      </c>
    </row>
    <row r="22" spans="1:8" ht="15">
      <c r="A22" s="344" t="s">
        <v>273</v>
      </c>
      <c r="B22" s="345"/>
      <c r="C22" s="345"/>
      <c r="D22" s="343"/>
      <c r="E22" s="344" t="s">
        <v>211</v>
      </c>
      <c r="F22" s="345"/>
      <c r="G22" s="346"/>
      <c r="H22" s="346"/>
    </row>
    <row r="23" spans="1:8" ht="24">
      <c r="A23" s="347" t="s">
        <v>274</v>
      </c>
      <c r="B23" s="348">
        <f>SUM(B20:B22)</f>
        <v>0</v>
      </c>
      <c r="C23" s="348">
        <f>SUM(C20:C22)</f>
        <v>0</v>
      </c>
      <c r="D23" s="350"/>
      <c r="E23" s="347" t="s">
        <v>275</v>
      </c>
      <c r="F23" s="348">
        <f>SUM(F20:F22)</f>
        <v>0</v>
      </c>
      <c r="G23" s="351">
        <f>SUM(G20:G22)</f>
        <v>0</v>
      </c>
      <c r="H23" s="351"/>
    </row>
    <row r="24" spans="1:8" ht="15">
      <c r="A24" s="328" t="s">
        <v>276</v>
      </c>
      <c r="B24" s="329">
        <f>SUM(B19+B23)</f>
        <v>240284</v>
      </c>
      <c r="C24" s="329">
        <f>SUM(C19+C23)</f>
        <v>1192</v>
      </c>
      <c r="D24" s="362">
        <f>SUM(D19+D23)</f>
        <v>241476</v>
      </c>
      <c r="E24" s="328" t="s">
        <v>277</v>
      </c>
      <c r="F24" s="329">
        <f>SUM(F19+F23)</f>
        <v>240284</v>
      </c>
      <c r="G24" s="329">
        <f>SUM(G19+G23)</f>
        <v>1192</v>
      </c>
      <c r="H24" s="363">
        <f>SUM(H19+H23)</f>
        <v>241476</v>
      </c>
    </row>
    <row r="25" spans="1:8" ht="15">
      <c r="A25" s="352" t="s">
        <v>278</v>
      </c>
      <c r="B25" s="353"/>
      <c r="C25" s="364"/>
      <c r="D25" s="355"/>
      <c r="E25" s="352" t="s">
        <v>279</v>
      </c>
      <c r="F25" s="353">
        <f>SUM(B24-F24)</f>
        <v>0</v>
      </c>
      <c r="G25" s="357"/>
      <c r="H25" s="357"/>
    </row>
  </sheetData>
  <sheetProtection selectLockedCells="1" selectUnlockedCells="1"/>
  <mergeCells count="2">
    <mergeCell ref="A1:D1"/>
    <mergeCell ref="E1:H1"/>
  </mergeCells>
  <printOptions horizontalCentered="1" verticalCentered="1"/>
  <pageMargins left="0.7083333333333334" right="0.7083333333333334" top="0.7479166666666667" bottom="0.19652777777777777" header="0.11805555555555555" footer="0.5118055555555555"/>
  <pageSetup horizontalDpi="300" verticalDpi="300" orientation="landscape" paperSize="9" scale="90" r:id="rId3"/>
  <headerFooter alignWithMargins="0">
    <oddHeader>&amp;L4/2. sz. melléklet a 7/2012 (III.01.) önkorm.rendelethez&amp;CŐsi Község Önkormányzata 
bevételek és kiadások mérlege
2012. év Költségvetés&amp;R2/2. sz. melléklet
a ../2012 (IX....) önkorm.rendelettervezethez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0.140625" style="316" customWidth="1"/>
    <col min="2" max="2" width="14.00390625" style="316" customWidth="1"/>
    <col min="3" max="3" width="15.00390625" style="316" customWidth="1"/>
    <col min="4" max="4" width="16.00390625" style="316" customWidth="1"/>
    <col min="5" max="5" width="30.140625" style="316" customWidth="1"/>
    <col min="6" max="6" width="14.00390625" style="316" customWidth="1"/>
    <col min="7" max="7" width="15.00390625" style="316" customWidth="1"/>
    <col min="8" max="8" width="14.7109375" style="316" customWidth="1"/>
    <col min="9" max="16384" width="9.140625" style="316" customWidth="1"/>
  </cols>
  <sheetData>
    <row r="1" spans="1:8" ht="26.25" customHeight="1">
      <c r="A1" s="480" t="s">
        <v>237</v>
      </c>
      <c r="B1" s="480"/>
      <c r="C1" s="480"/>
      <c r="D1" s="480"/>
      <c r="E1" s="481" t="s">
        <v>238</v>
      </c>
      <c r="F1" s="481"/>
      <c r="G1" s="481"/>
      <c r="H1" s="481"/>
    </row>
    <row r="2" spans="1:8" ht="48">
      <c r="A2" s="317" t="s">
        <v>239</v>
      </c>
      <c r="B2" s="318" t="s">
        <v>240</v>
      </c>
      <c r="C2" s="318" t="s">
        <v>241</v>
      </c>
      <c r="D2" s="318" t="s">
        <v>242</v>
      </c>
      <c r="E2" s="317" t="s">
        <v>239</v>
      </c>
      <c r="F2" s="318" t="s">
        <v>240</v>
      </c>
      <c r="G2" s="318" t="s">
        <v>241</v>
      </c>
      <c r="H2" s="319" t="s">
        <v>242</v>
      </c>
    </row>
    <row r="3" spans="1:8" ht="22.5" customHeight="1">
      <c r="A3" s="320" t="s">
        <v>243</v>
      </c>
      <c r="B3" s="358">
        <v>150</v>
      </c>
      <c r="C3" s="321">
        <f aca="true" t="shared" si="0" ref="C3:C18">SUM(D3-B3)</f>
        <v>0</v>
      </c>
      <c r="D3" s="321">
        <f>SUM('1.Mérleg bevételek-kiadások'!L7+'1.Mérleg bevételek-kiadások'!L8)</f>
        <v>150</v>
      </c>
      <c r="E3" s="322" t="s">
        <v>244</v>
      </c>
      <c r="F3" s="358">
        <v>35497</v>
      </c>
      <c r="G3" s="321">
        <f aca="true" t="shared" si="1" ref="G3:G18">SUM(H3-F3)</f>
        <v>-2216</v>
      </c>
      <c r="H3" s="321">
        <f>SUM('1.Mérleg bevételek-kiadások'!L94)</f>
        <v>33281</v>
      </c>
    </row>
    <row r="4" spans="1:8" ht="22.5" customHeight="1">
      <c r="A4" s="323" t="s">
        <v>245</v>
      </c>
      <c r="B4" s="359"/>
      <c r="C4" s="321">
        <f t="shared" si="0"/>
        <v>0</v>
      </c>
      <c r="D4" s="360">
        <f>SUM('1.Mérleg bevételek-kiadások'!L20)</f>
        <v>0</v>
      </c>
      <c r="E4" s="323" t="s">
        <v>178</v>
      </c>
      <c r="F4" s="359">
        <v>8813</v>
      </c>
      <c r="G4" s="321">
        <f t="shared" si="1"/>
        <v>-598</v>
      </c>
      <c r="H4" s="360">
        <f>SUM('1.Mérleg bevételek-kiadások'!L95)</f>
        <v>8215</v>
      </c>
    </row>
    <row r="5" spans="1:8" ht="22.5" customHeight="1">
      <c r="A5" s="323" t="s">
        <v>246</v>
      </c>
      <c r="B5" s="359"/>
      <c r="C5" s="321">
        <f t="shared" si="0"/>
        <v>0</v>
      </c>
      <c r="D5" s="360"/>
      <c r="E5" s="323" t="s">
        <v>247</v>
      </c>
      <c r="F5" s="359">
        <v>10147</v>
      </c>
      <c r="G5" s="321">
        <f t="shared" si="1"/>
        <v>-1191</v>
      </c>
      <c r="H5" s="360">
        <f>SUM('1.Mérleg bevételek-kiadások'!L96)</f>
        <v>8956</v>
      </c>
    </row>
    <row r="6" spans="1:8" ht="22.5" customHeight="1">
      <c r="A6" s="324" t="s">
        <v>248</v>
      </c>
      <c r="B6" s="359"/>
      <c r="C6" s="321">
        <f t="shared" si="0"/>
        <v>0</v>
      </c>
      <c r="D6" s="360">
        <f>SUM('1.Mérleg bevételek-kiadások'!L59+'1.Mérleg bevételek-kiadások'!L60+'1.Mérleg bevételek-kiadások'!L61+'1.Mérleg bevételek-kiadások'!L62+'1.Mérleg bevételek-kiadások'!L63)</f>
        <v>0</v>
      </c>
      <c r="E6" s="325" t="s">
        <v>249</v>
      </c>
      <c r="F6" s="359">
        <v>704</v>
      </c>
      <c r="G6" s="321">
        <f t="shared" si="1"/>
        <v>0</v>
      </c>
      <c r="H6" s="360">
        <f>SUM('1.Mérleg bevételek-kiadások'!L97)</f>
        <v>704</v>
      </c>
    </row>
    <row r="7" spans="1:8" ht="22.5" customHeight="1">
      <c r="A7" s="323" t="s">
        <v>250</v>
      </c>
      <c r="B7" s="359"/>
      <c r="C7" s="321">
        <f t="shared" si="0"/>
        <v>0</v>
      </c>
      <c r="D7" s="360"/>
      <c r="E7" s="323" t="s">
        <v>251</v>
      </c>
      <c r="F7" s="359">
        <v>1480</v>
      </c>
      <c r="G7" s="321">
        <f t="shared" si="1"/>
        <v>-1480</v>
      </c>
      <c r="H7" s="360">
        <f>SUM('1.Mérleg bevételek-kiadások'!L100)</f>
        <v>0</v>
      </c>
    </row>
    <row r="8" spans="1:8" ht="22.5" customHeight="1">
      <c r="A8" s="323" t="s">
        <v>252</v>
      </c>
      <c r="B8" s="359">
        <v>57156</v>
      </c>
      <c r="C8" s="321">
        <f t="shared" si="0"/>
        <v>-5515</v>
      </c>
      <c r="D8" s="360">
        <f>SUM('1.Mérleg bevételek-kiadások'!L64)</f>
        <v>51641</v>
      </c>
      <c r="E8" s="323" t="s">
        <v>253</v>
      </c>
      <c r="F8" s="359"/>
      <c r="G8" s="321">
        <f t="shared" si="1"/>
        <v>0</v>
      </c>
      <c r="H8" s="360"/>
    </row>
    <row r="9" spans="1:8" ht="22.5" customHeight="1">
      <c r="A9" s="323" t="s">
        <v>254</v>
      </c>
      <c r="B9" s="359"/>
      <c r="C9" s="321">
        <f t="shared" si="0"/>
        <v>0</v>
      </c>
      <c r="D9" s="360"/>
      <c r="E9" s="323" t="s">
        <v>255</v>
      </c>
      <c r="F9" s="359"/>
      <c r="G9" s="321">
        <f t="shared" si="1"/>
        <v>0</v>
      </c>
      <c r="H9" s="360"/>
    </row>
    <row r="10" spans="1:8" ht="22.5" customHeight="1">
      <c r="A10" s="323" t="s">
        <v>256</v>
      </c>
      <c r="B10" s="359">
        <v>270</v>
      </c>
      <c r="C10" s="321">
        <f t="shared" si="0"/>
        <v>-270</v>
      </c>
      <c r="D10" s="360">
        <f>SUM('1.Mérleg bevételek-kiadások'!L70)</f>
        <v>0</v>
      </c>
      <c r="E10" s="323" t="s">
        <v>257</v>
      </c>
      <c r="F10" s="359"/>
      <c r="G10" s="321">
        <f t="shared" si="1"/>
        <v>0</v>
      </c>
      <c r="H10" s="360"/>
    </row>
    <row r="11" spans="1:8" ht="22.5" customHeight="1">
      <c r="A11" s="323" t="s">
        <v>258</v>
      </c>
      <c r="B11" s="359"/>
      <c r="C11" s="321">
        <f t="shared" si="0"/>
        <v>0</v>
      </c>
      <c r="D11" s="360"/>
      <c r="E11" s="323" t="s">
        <v>196</v>
      </c>
      <c r="F11" s="359">
        <v>0</v>
      </c>
      <c r="G11" s="321">
        <f t="shared" si="1"/>
        <v>0</v>
      </c>
      <c r="H11" s="360"/>
    </row>
    <row r="12" spans="1:8" ht="22.5" customHeight="1">
      <c r="A12" s="323" t="s">
        <v>259</v>
      </c>
      <c r="B12" s="359"/>
      <c r="C12" s="321">
        <f t="shared" si="0"/>
        <v>0</v>
      </c>
      <c r="D12" s="360"/>
      <c r="E12" s="323" t="s">
        <v>260</v>
      </c>
      <c r="F12" s="359"/>
      <c r="G12" s="321">
        <f t="shared" si="1"/>
        <v>0</v>
      </c>
      <c r="H12" s="360"/>
    </row>
    <row r="13" spans="1:8" ht="22.5" customHeight="1">
      <c r="A13" s="323" t="s">
        <v>261</v>
      </c>
      <c r="B13" s="359"/>
      <c r="C13" s="321">
        <f t="shared" si="0"/>
        <v>0</v>
      </c>
      <c r="D13" s="360"/>
      <c r="E13" s="323" t="s">
        <v>184</v>
      </c>
      <c r="F13" s="359">
        <v>935</v>
      </c>
      <c r="G13" s="321">
        <f t="shared" si="1"/>
        <v>-300</v>
      </c>
      <c r="H13" s="360">
        <f>SUM('1.Mérleg bevételek-kiadások'!L98)</f>
        <v>635</v>
      </c>
    </row>
    <row r="14" spans="1:8" ht="22.5" customHeight="1">
      <c r="A14" s="323" t="s">
        <v>262</v>
      </c>
      <c r="B14" s="359"/>
      <c r="C14" s="321">
        <f t="shared" si="0"/>
        <v>0</v>
      </c>
      <c r="D14" s="360"/>
      <c r="E14" s="323" t="s">
        <v>263</v>
      </c>
      <c r="F14" s="359"/>
      <c r="G14" s="321">
        <f t="shared" si="1"/>
        <v>0</v>
      </c>
      <c r="H14" s="360"/>
    </row>
    <row r="15" spans="1:8" ht="22.5" customHeight="1">
      <c r="A15" s="323" t="s">
        <v>167</v>
      </c>
      <c r="B15" s="359"/>
      <c r="C15" s="321">
        <f t="shared" si="0"/>
        <v>0</v>
      </c>
      <c r="D15" s="360"/>
      <c r="E15" s="323" t="s">
        <v>264</v>
      </c>
      <c r="F15" s="359">
        <v>0</v>
      </c>
      <c r="G15" s="321">
        <f t="shared" si="1"/>
        <v>0</v>
      </c>
      <c r="H15" s="360"/>
    </row>
    <row r="16" spans="1:8" ht="22.5" customHeight="1">
      <c r="A16" s="323"/>
      <c r="B16" s="359"/>
      <c r="C16" s="321">
        <f t="shared" si="0"/>
        <v>0</v>
      </c>
      <c r="D16" s="360"/>
      <c r="E16" s="323" t="s">
        <v>280</v>
      </c>
      <c r="F16" s="359"/>
      <c r="G16" s="321">
        <f t="shared" si="1"/>
        <v>0</v>
      </c>
      <c r="H16" s="360"/>
    </row>
    <row r="17" spans="1:8" ht="22.5" customHeight="1">
      <c r="A17" s="323"/>
      <c r="B17" s="359"/>
      <c r="C17" s="321">
        <f t="shared" si="0"/>
        <v>0</v>
      </c>
      <c r="D17" s="360"/>
      <c r="E17" s="323" t="s">
        <v>266</v>
      </c>
      <c r="F17" s="359"/>
      <c r="G17" s="321">
        <f t="shared" si="1"/>
        <v>0</v>
      </c>
      <c r="H17" s="360"/>
    </row>
    <row r="18" spans="1:8" ht="15">
      <c r="A18" s="326"/>
      <c r="B18" s="361"/>
      <c r="C18" s="321">
        <f t="shared" si="0"/>
        <v>0</v>
      </c>
      <c r="D18" s="327"/>
      <c r="E18" s="323" t="s">
        <v>267</v>
      </c>
      <c r="F18" s="361"/>
      <c r="G18" s="321">
        <f t="shared" si="1"/>
        <v>0</v>
      </c>
      <c r="H18" s="327"/>
    </row>
    <row r="19" spans="1:8" ht="15">
      <c r="A19" s="328" t="s">
        <v>282</v>
      </c>
      <c r="B19" s="329">
        <f>SUM(B3:B18)</f>
        <v>57576</v>
      </c>
      <c r="C19" s="329">
        <f>SUM(C3:C18)</f>
        <v>-5785</v>
      </c>
      <c r="D19" s="362">
        <f>SUM(D3:D18)</f>
        <v>51791</v>
      </c>
      <c r="E19" s="328" t="s">
        <v>282</v>
      </c>
      <c r="F19" s="332">
        <f>SUM(F3:F18)</f>
        <v>57576</v>
      </c>
      <c r="G19" s="332">
        <f>SUM(G3:G18)</f>
        <v>-5785</v>
      </c>
      <c r="H19" s="333">
        <f>SUM(H3:H18)</f>
        <v>51791</v>
      </c>
    </row>
    <row r="20" spans="1:8" ht="22.5" customHeight="1">
      <c r="A20" s="334" t="s">
        <v>270</v>
      </c>
      <c r="B20" s="335"/>
      <c r="C20" s="335"/>
      <c r="D20" s="337"/>
      <c r="E20" s="338" t="s">
        <v>203</v>
      </c>
      <c r="F20" s="335"/>
      <c r="G20" s="339"/>
      <c r="H20" s="339"/>
    </row>
    <row r="21" spans="1:8" ht="22.5" customHeight="1">
      <c r="A21" s="340" t="s">
        <v>271</v>
      </c>
      <c r="B21" s="341"/>
      <c r="C21" s="345"/>
      <c r="D21" s="343"/>
      <c r="E21" s="344" t="s">
        <v>272</v>
      </c>
      <c r="F21" s="345"/>
      <c r="G21" s="346"/>
      <c r="H21" s="346"/>
    </row>
    <row r="22" spans="1:8" ht="15">
      <c r="A22" s="344" t="s">
        <v>273</v>
      </c>
      <c r="B22" s="345"/>
      <c r="C22" s="345"/>
      <c r="D22" s="343"/>
      <c r="E22" s="344" t="s">
        <v>211</v>
      </c>
      <c r="F22" s="345"/>
      <c r="G22" s="346"/>
      <c r="H22" s="346"/>
    </row>
    <row r="23" spans="1:8" ht="24">
      <c r="A23" s="347" t="s">
        <v>274</v>
      </c>
      <c r="B23" s="348">
        <f>SUM(B20:B22)</f>
        <v>0</v>
      </c>
      <c r="C23" s="348">
        <f>SUM(C20:C22)</f>
        <v>0</v>
      </c>
      <c r="D23" s="350"/>
      <c r="E23" s="347" t="s">
        <v>275</v>
      </c>
      <c r="F23" s="348">
        <f>SUM(F20:F22)</f>
        <v>0</v>
      </c>
      <c r="G23" s="351">
        <f>SUM(G20:G22)</f>
        <v>0</v>
      </c>
      <c r="H23" s="351"/>
    </row>
    <row r="24" spans="1:8" ht="15">
      <c r="A24" s="328" t="s">
        <v>276</v>
      </c>
      <c r="B24" s="329">
        <f>SUM(B19+B23)</f>
        <v>57576</v>
      </c>
      <c r="C24" s="329">
        <f>SUM(C19+C23)</f>
        <v>-5785</v>
      </c>
      <c r="D24" s="362">
        <f>SUM(D19+D23)</f>
        <v>51791</v>
      </c>
      <c r="E24" s="328" t="s">
        <v>277</v>
      </c>
      <c r="F24" s="329">
        <f>SUM(F19+F23)</f>
        <v>57576</v>
      </c>
      <c r="G24" s="329">
        <f>SUM(G19+G23)</f>
        <v>-5785</v>
      </c>
      <c r="H24" s="363">
        <f>SUM(H19+H23)</f>
        <v>51791</v>
      </c>
    </row>
    <row r="25" spans="1:8" ht="15">
      <c r="A25" s="352" t="s">
        <v>278</v>
      </c>
      <c r="B25" s="353"/>
      <c r="C25" s="364"/>
      <c r="D25" s="355"/>
      <c r="E25" s="352" t="s">
        <v>279</v>
      </c>
      <c r="F25" s="353"/>
      <c r="G25" s="357"/>
      <c r="H25" s="357"/>
    </row>
  </sheetData>
  <sheetProtection selectLockedCells="1" selectUnlockedCells="1"/>
  <mergeCells count="2">
    <mergeCell ref="A1:D1"/>
    <mergeCell ref="E1:H1"/>
  </mergeCells>
  <printOptions horizontalCentered="1" verticalCentered="1"/>
  <pageMargins left="0.7083333333333334" right="0.7083333333333334" top="0.7479166666666667" bottom="0.19652777777777777" header="0.11805555555555555" footer="0.5118055555555555"/>
  <pageSetup horizontalDpi="300" verticalDpi="300" orientation="landscape" paperSize="9" scale="89" r:id="rId3"/>
  <headerFooter alignWithMargins="0">
    <oddHeader>&amp;L4/3.sz. melléklet a 7/2012 (III.01.) önkorm.rendelethez&amp;CPolgármesteri Hivatal 
bevételek és kiadások mérlege
2012. év Költségvetés&amp;R2/3 sz. melléklet
a ../2012 (IX..). rendelettervezethez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0.140625" style="316" customWidth="1"/>
    <col min="2" max="2" width="14.00390625" style="316" customWidth="1"/>
    <col min="3" max="3" width="15.00390625" style="316" customWidth="1"/>
    <col min="4" max="4" width="14.8515625" style="316" customWidth="1"/>
    <col min="5" max="5" width="30.140625" style="316" customWidth="1"/>
    <col min="6" max="6" width="14.00390625" style="316" customWidth="1"/>
    <col min="7" max="7" width="15.00390625" style="316" customWidth="1"/>
    <col min="8" max="8" width="13.140625" style="316" customWidth="1"/>
    <col min="9" max="16384" width="9.140625" style="316" customWidth="1"/>
  </cols>
  <sheetData>
    <row r="1" spans="1:8" ht="26.25" customHeight="1">
      <c r="A1" s="480" t="s">
        <v>237</v>
      </c>
      <c r="B1" s="480"/>
      <c r="C1" s="480"/>
      <c r="D1" s="480"/>
      <c r="E1" s="481" t="s">
        <v>238</v>
      </c>
      <c r="F1" s="481"/>
      <c r="G1" s="481"/>
      <c r="H1" s="481"/>
    </row>
    <row r="2" spans="1:8" ht="48">
      <c r="A2" s="317" t="s">
        <v>239</v>
      </c>
      <c r="B2" s="318" t="s">
        <v>240</v>
      </c>
      <c r="C2" s="318" t="s">
        <v>241</v>
      </c>
      <c r="D2" s="318" t="s">
        <v>242</v>
      </c>
      <c r="E2" s="317" t="s">
        <v>239</v>
      </c>
      <c r="F2" s="318" t="s">
        <v>240</v>
      </c>
      <c r="G2" s="318" t="s">
        <v>241</v>
      </c>
      <c r="H2" s="319" t="s">
        <v>242</v>
      </c>
    </row>
    <row r="3" spans="1:8" ht="22.5" customHeight="1">
      <c r="A3" s="320" t="s">
        <v>243</v>
      </c>
      <c r="B3" s="358">
        <v>7728</v>
      </c>
      <c r="C3" s="321">
        <f aca="true" t="shared" si="0" ref="C3:C18">SUM(D3-B3)</f>
        <v>0</v>
      </c>
      <c r="D3" s="321">
        <f>SUM('1.Mérleg bevételek-kiadások'!P7+'1.Mérleg bevételek-kiadások'!P8)</f>
        <v>7728</v>
      </c>
      <c r="E3" s="322" t="s">
        <v>244</v>
      </c>
      <c r="F3" s="358">
        <v>60894</v>
      </c>
      <c r="G3" s="321">
        <f aca="true" t="shared" si="1" ref="G3:G18">SUM(H3-F3)</f>
        <v>457</v>
      </c>
      <c r="H3" s="321">
        <f>SUM('1.Mérleg bevételek-kiadások'!P94)</f>
        <v>61351</v>
      </c>
    </row>
    <row r="4" spans="1:8" ht="22.5" customHeight="1">
      <c r="A4" s="323" t="s">
        <v>245</v>
      </c>
      <c r="B4" s="359"/>
      <c r="C4" s="321">
        <f t="shared" si="0"/>
        <v>0</v>
      </c>
      <c r="D4" s="360"/>
      <c r="E4" s="323" t="s">
        <v>178</v>
      </c>
      <c r="F4" s="359">
        <v>15950</v>
      </c>
      <c r="G4" s="321">
        <f t="shared" si="1"/>
        <v>127</v>
      </c>
      <c r="H4" s="360">
        <f>SUM('1.Mérleg bevételek-kiadások'!P95)</f>
        <v>16077</v>
      </c>
    </row>
    <row r="5" spans="1:8" ht="22.5" customHeight="1">
      <c r="A5" s="323" t="s">
        <v>246</v>
      </c>
      <c r="B5" s="359"/>
      <c r="C5" s="321">
        <f t="shared" si="0"/>
        <v>0</v>
      </c>
      <c r="D5" s="360"/>
      <c r="E5" s="323" t="s">
        <v>247</v>
      </c>
      <c r="F5" s="359">
        <v>17548</v>
      </c>
      <c r="G5" s="321">
        <f t="shared" si="1"/>
        <v>2351</v>
      </c>
      <c r="H5" s="360">
        <f>SUM('1.Mérleg bevételek-kiadások'!P96)</f>
        <v>19899</v>
      </c>
    </row>
    <row r="6" spans="1:8" ht="22.5" customHeight="1">
      <c r="A6" s="324" t="s">
        <v>248</v>
      </c>
      <c r="B6" s="359">
        <v>1538</v>
      </c>
      <c r="C6" s="321">
        <f t="shared" si="0"/>
        <v>-560</v>
      </c>
      <c r="D6" s="360">
        <f>SUM('1.Mérleg bevételek-kiadások'!P59+'1.Mérleg bevételek-kiadások'!P60+'1.Mérleg bevételek-kiadások'!P61+'1.Mérleg bevételek-kiadások'!P62+'1.Mérleg bevételek-kiadások'!P63)</f>
        <v>978</v>
      </c>
      <c r="E6" s="325" t="s">
        <v>249</v>
      </c>
      <c r="F6" s="359"/>
      <c r="G6" s="321">
        <f t="shared" si="1"/>
        <v>0</v>
      </c>
      <c r="H6" s="360">
        <f>SUM('1.Mérleg bevételek-kiadások'!P97)</f>
        <v>0</v>
      </c>
    </row>
    <row r="7" spans="1:8" ht="22.5" customHeight="1">
      <c r="A7" s="323" t="s">
        <v>250</v>
      </c>
      <c r="B7" s="359"/>
      <c r="C7" s="321">
        <f t="shared" si="0"/>
        <v>0</v>
      </c>
      <c r="D7" s="360"/>
      <c r="E7" s="323" t="s">
        <v>251</v>
      </c>
      <c r="F7" s="359"/>
      <c r="G7" s="321">
        <f t="shared" si="1"/>
        <v>0</v>
      </c>
      <c r="H7" s="360"/>
    </row>
    <row r="8" spans="1:8" ht="22.5" customHeight="1">
      <c r="A8" s="323" t="s">
        <v>252</v>
      </c>
      <c r="B8" s="359">
        <v>85126</v>
      </c>
      <c r="C8" s="321">
        <f t="shared" si="0"/>
        <v>3535</v>
      </c>
      <c r="D8" s="360">
        <f>SUM('1.Mérleg bevételek-kiadások'!P64)</f>
        <v>88661</v>
      </c>
      <c r="E8" s="323" t="s">
        <v>253</v>
      </c>
      <c r="F8" s="359"/>
      <c r="G8" s="321">
        <f t="shared" si="1"/>
        <v>0</v>
      </c>
      <c r="H8" s="360"/>
    </row>
    <row r="9" spans="1:8" ht="22.5" customHeight="1">
      <c r="A9" s="323" t="s">
        <v>254</v>
      </c>
      <c r="B9" s="359"/>
      <c r="C9" s="321">
        <f t="shared" si="0"/>
        <v>0</v>
      </c>
      <c r="D9" s="360"/>
      <c r="E9" s="323" t="s">
        <v>255</v>
      </c>
      <c r="F9" s="359"/>
      <c r="G9" s="321">
        <f t="shared" si="1"/>
        <v>0</v>
      </c>
      <c r="H9" s="360"/>
    </row>
    <row r="10" spans="1:8" ht="22.5" customHeight="1">
      <c r="A10" s="323" t="s">
        <v>256</v>
      </c>
      <c r="B10" s="359"/>
      <c r="C10" s="321">
        <f t="shared" si="0"/>
        <v>0</v>
      </c>
      <c r="D10" s="360"/>
      <c r="E10" s="323" t="s">
        <v>257</v>
      </c>
      <c r="F10" s="359"/>
      <c r="G10" s="321">
        <f t="shared" si="1"/>
        <v>0</v>
      </c>
      <c r="H10" s="360"/>
    </row>
    <row r="11" spans="1:8" ht="22.5" customHeight="1">
      <c r="A11" s="323" t="s">
        <v>258</v>
      </c>
      <c r="B11" s="359"/>
      <c r="C11" s="321">
        <f t="shared" si="0"/>
        <v>0</v>
      </c>
      <c r="D11" s="360"/>
      <c r="E11" s="323" t="s">
        <v>196</v>
      </c>
      <c r="F11" s="359">
        <v>0</v>
      </c>
      <c r="G11" s="321">
        <f t="shared" si="1"/>
        <v>0</v>
      </c>
      <c r="H11" s="360"/>
    </row>
    <row r="12" spans="1:8" ht="22.5" customHeight="1">
      <c r="A12" s="323" t="s">
        <v>259</v>
      </c>
      <c r="B12" s="359"/>
      <c r="C12" s="321">
        <f t="shared" si="0"/>
        <v>0</v>
      </c>
      <c r="D12" s="360"/>
      <c r="E12" s="323" t="s">
        <v>260</v>
      </c>
      <c r="F12" s="359"/>
      <c r="G12" s="321">
        <f t="shared" si="1"/>
        <v>0</v>
      </c>
      <c r="H12" s="360"/>
    </row>
    <row r="13" spans="1:8" ht="22.5" customHeight="1">
      <c r="A13" s="323" t="s">
        <v>261</v>
      </c>
      <c r="B13" s="359"/>
      <c r="C13" s="321">
        <f t="shared" si="0"/>
        <v>0</v>
      </c>
      <c r="D13" s="360"/>
      <c r="E13" s="323" t="s">
        <v>184</v>
      </c>
      <c r="F13" s="359"/>
      <c r="G13" s="321">
        <f t="shared" si="1"/>
        <v>40</v>
      </c>
      <c r="H13" s="360">
        <f>SUM('1.Mérleg bevételek-kiadások'!P98)</f>
        <v>40</v>
      </c>
    </row>
    <row r="14" spans="1:8" ht="22.5" customHeight="1">
      <c r="A14" s="323" t="s">
        <v>262</v>
      </c>
      <c r="B14" s="359"/>
      <c r="C14" s="321">
        <f t="shared" si="0"/>
        <v>0</v>
      </c>
      <c r="D14" s="360"/>
      <c r="E14" s="323" t="s">
        <v>263</v>
      </c>
      <c r="F14" s="359"/>
      <c r="G14" s="321">
        <f t="shared" si="1"/>
        <v>0</v>
      </c>
      <c r="H14" s="360"/>
    </row>
    <row r="15" spans="1:8" ht="22.5" customHeight="1">
      <c r="A15" s="323" t="s">
        <v>167</v>
      </c>
      <c r="B15" s="359"/>
      <c r="C15" s="321">
        <f t="shared" si="0"/>
        <v>0</v>
      </c>
      <c r="D15" s="360"/>
      <c r="E15" s="323" t="s">
        <v>264</v>
      </c>
      <c r="F15" s="359">
        <v>0</v>
      </c>
      <c r="G15" s="321">
        <f t="shared" si="1"/>
        <v>0</v>
      </c>
      <c r="H15" s="360"/>
    </row>
    <row r="16" spans="1:8" ht="22.5" customHeight="1">
      <c r="A16" s="323"/>
      <c r="B16" s="359"/>
      <c r="C16" s="321">
        <f t="shared" si="0"/>
        <v>0</v>
      </c>
      <c r="D16" s="360"/>
      <c r="E16" s="323" t="s">
        <v>280</v>
      </c>
      <c r="F16" s="359"/>
      <c r="G16" s="321">
        <f t="shared" si="1"/>
        <v>0</v>
      </c>
      <c r="H16" s="360"/>
    </row>
    <row r="17" spans="1:8" ht="22.5" customHeight="1">
      <c r="A17" s="323"/>
      <c r="B17" s="359"/>
      <c r="C17" s="321">
        <f t="shared" si="0"/>
        <v>0</v>
      </c>
      <c r="D17" s="360"/>
      <c r="E17" s="323" t="s">
        <v>266</v>
      </c>
      <c r="F17" s="359"/>
      <c r="G17" s="321">
        <f t="shared" si="1"/>
        <v>0</v>
      </c>
      <c r="H17" s="360"/>
    </row>
    <row r="18" spans="1:8" ht="15">
      <c r="A18" s="326"/>
      <c r="B18" s="361"/>
      <c r="C18" s="321">
        <f t="shared" si="0"/>
        <v>0</v>
      </c>
      <c r="D18" s="327"/>
      <c r="E18" s="323" t="s">
        <v>267</v>
      </c>
      <c r="F18" s="361"/>
      <c r="G18" s="321">
        <f t="shared" si="1"/>
        <v>0</v>
      </c>
      <c r="H18" s="327"/>
    </row>
    <row r="19" spans="1:8" ht="15">
      <c r="A19" s="328" t="s">
        <v>282</v>
      </c>
      <c r="B19" s="329">
        <f>SUM(B3:B18)</f>
        <v>94392</v>
      </c>
      <c r="C19" s="329">
        <f>SUM(C3:C18)</f>
        <v>2975</v>
      </c>
      <c r="D19" s="362">
        <f>SUM(D3:D18)</f>
        <v>97367</v>
      </c>
      <c r="E19" s="328" t="s">
        <v>282</v>
      </c>
      <c r="F19" s="332">
        <f>SUM(F3:F18)</f>
        <v>94392</v>
      </c>
      <c r="G19" s="332">
        <f>SUM(G3:G18)</f>
        <v>2975</v>
      </c>
      <c r="H19" s="333">
        <f>SUM(H3:H18)</f>
        <v>97367</v>
      </c>
    </row>
    <row r="20" spans="1:8" ht="22.5" customHeight="1">
      <c r="A20" s="334" t="s">
        <v>270</v>
      </c>
      <c r="B20" s="335"/>
      <c r="C20" s="335"/>
      <c r="D20" s="337"/>
      <c r="E20" s="338" t="s">
        <v>203</v>
      </c>
      <c r="F20" s="335"/>
      <c r="G20" s="339"/>
      <c r="H20" s="339"/>
    </row>
    <row r="21" spans="1:8" ht="22.5" customHeight="1">
      <c r="A21" s="340" t="s">
        <v>271</v>
      </c>
      <c r="B21" s="341"/>
      <c r="C21" s="345"/>
      <c r="D21" s="343"/>
      <c r="E21" s="344" t="s">
        <v>272</v>
      </c>
      <c r="F21" s="345"/>
      <c r="G21" s="346"/>
      <c r="H21" s="346"/>
    </row>
    <row r="22" spans="1:8" ht="15">
      <c r="A22" s="344" t="s">
        <v>273</v>
      </c>
      <c r="B22" s="345"/>
      <c r="C22" s="345"/>
      <c r="D22" s="343"/>
      <c r="E22" s="344" t="s">
        <v>211</v>
      </c>
      <c r="F22" s="345"/>
      <c r="G22" s="346"/>
      <c r="H22" s="346"/>
    </row>
    <row r="23" spans="1:8" ht="24">
      <c r="A23" s="347" t="s">
        <v>274</v>
      </c>
      <c r="B23" s="348">
        <f>SUM(B20:B22)</f>
        <v>0</v>
      </c>
      <c r="C23" s="348">
        <f>SUM(C20:C22)</f>
        <v>0</v>
      </c>
      <c r="D23" s="350"/>
      <c r="E23" s="347" t="s">
        <v>275</v>
      </c>
      <c r="F23" s="348">
        <f>SUM(F20:F22)</f>
        <v>0</v>
      </c>
      <c r="G23" s="351">
        <f>SUM(G20:G22)</f>
        <v>0</v>
      </c>
      <c r="H23" s="351"/>
    </row>
    <row r="24" spans="1:8" ht="15">
      <c r="A24" s="328" t="s">
        <v>276</v>
      </c>
      <c r="B24" s="329">
        <f>SUM(B19+B23)</f>
        <v>94392</v>
      </c>
      <c r="C24" s="329">
        <f>SUM(C19+C23)</f>
        <v>2975</v>
      </c>
      <c r="D24" s="362">
        <f>SUM(D19+D23)</f>
        <v>97367</v>
      </c>
      <c r="E24" s="328" t="s">
        <v>277</v>
      </c>
      <c r="F24" s="329">
        <f>SUM(F19+F23)</f>
        <v>94392</v>
      </c>
      <c r="G24" s="329">
        <f>SUM(G19+G23)</f>
        <v>2975</v>
      </c>
      <c r="H24" s="363">
        <f>SUM(H19+H23)</f>
        <v>97367</v>
      </c>
    </row>
    <row r="25" spans="1:8" ht="15">
      <c r="A25" s="352" t="s">
        <v>278</v>
      </c>
      <c r="B25" s="353"/>
      <c r="C25" s="364"/>
      <c r="D25" s="355"/>
      <c r="E25" s="352" t="s">
        <v>279</v>
      </c>
      <c r="F25" s="353"/>
      <c r="G25" s="357"/>
      <c r="H25" s="357"/>
    </row>
  </sheetData>
  <sheetProtection selectLockedCells="1" selectUnlockedCells="1"/>
  <mergeCells count="2">
    <mergeCell ref="A1:D1"/>
    <mergeCell ref="E1:H1"/>
  </mergeCells>
  <printOptions horizontalCentered="1" verticalCentered="1"/>
  <pageMargins left="0.7083333333333334" right="0.7083333333333334" top="0.7479166666666667" bottom="0.19652777777777777" header="0.11805555555555555" footer="0.5118055555555555"/>
  <pageSetup horizontalDpi="300" verticalDpi="300" orientation="landscape" paperSize="9" scale="91" r:id="rId3"/>
  <headerFooter alignWithMargins="0">
    <oddHeader>&amp;L4/4. sz.melléklet  a 7/2012 (III.01.) önkorm.rendelethez&amp;CŐsi Általános Iskola 
bevételek és kiadások mérlege
2012. év Költségvetés&amp;R2/4 sz. melléklet
a ../2012 (IX...) önkorm.rendelettervezethez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0.140625" style="316" customWidth="1"/>
    <col min="2" max="2" width="15.140625" style="316" customWidth="1"/>
    <col min="3" max="3" width="15.57421875" style="316" customWidth="1"/>
    <col min="4" max="4" width="16.28125" style="316" customWidth="1"/>
    <col min="5" max="5" width="30.140625" style="316" customWidth="1"/>
    <col min="6" max="7" width="15.7109375" style="316" customWidth="1"/>
    <col min="8" max="8" width="13.421875" style="316" customWidth="1"/>
    <col min="9" max="16384" width="9.140625" style="316" customWidth="1"/>
  </cols>
  <sheetData>
    <row r="1" spans="1:8" ht="26.25" customHeight="1">
      <c r="A1" s="480" t="s">
        <v>237</v>
      </c>
      <c r="B1" s="480"/>
      <c r="C1" s="480"/>
      <c r="D1" s="480"/>
      <c r="E1" s="481" t="s">
        <v>238</v>
      </c>
      <c r="F1" s="481"/>
      <c r="G1" s="481"/>
      <c r="H1" s="481"/>
    </row>
    <row r="2" spans="1:8" ht="48">
      <c r="A2" s="317" t="s">
        <v>239</v>
      </c>
      <c r="B2" s="318" t="s">
        <v>240</v>
      </c>
      <c r="C2" s="318" t="s">
        <v>241</v>
      </c>
      <c r="D2" s="318" t="s">
        <v>242</v>
      </c>
      <c r="E2" s="317" t="s">
        <v>239</v>
      </c>
      <c r="F2" s="318" t="s">
        <v>240</v>
      </c>
      <c r="G2" s="318" t="s">
        <v>241</v>
      </c>
      <c r="H2" s="319" t="s">
        <v>242</v>
      </c>
    </row>
    <row r="3" spans="1:8" ht="22.5" customHeight="1">
      <c r="A3" s="365" t="s">
        <v>243</v>
      </c>
      <c r="B3" s="358">
        <v>7729</v>
      </c>
      <c r="C3" s="321">
        <f aca="true" t="shared" si="0" ref="C3:C18">SUM(D3-B3)</f>
        <v>0</v>
      </c>
      <c r="D3" s="321">
        <f>SUM('1.Mérleg bevételek-kiadások'!M7+'1.Mérleg bevételek-kiadások'!M8)</f>
        <v>7729</v>
      </c>
      <c r="E3" s="366" t="s">
        <v>244</v>
      </c>
      <c r="F3" s="358">
        <v>12697</v>
      </c>
      <c r="G3" s="321">
        <f aca="true" t="shared" si="1" ref="G3:G18">SUM(H3-F3)</f>
        <v>0</v>
      </c>
      <c r="H3" s="321">
        <f>SUM('1.Mérleg bevételek-kiadások'!M94)</f>
        <v>12697</v>
      </c>
    </row>
    <row r="4" spans="1:8" ht="22.5" customHeight="1">
      <c r="A4" s="367" t="s">
        <v>245</v>
      </c>
      <c r="B4" s="359"/>
      <c r="C4" s="321">
        <f t="shared" si="0"/>
        <v>0</v>
      </c>
      <c r="D4" s="360"/>
      <c r="E4" s="367" t="s">
        <v>178</v>
      </c>
      <c r="F4" s="359">
        <v>3389</v>
      </c>
      <c r="G4" s="321">
        <f t="shared" si="1"/>
        <v>0</v>
      </c>
      <c r="H4" s="360">
        <f>SUM('1.Mérleg bevételek-kiadások'!M95)</f>
        <v>3389</v>
      </c>
    </row>
    <row r="5" spans="1:8" ht="22.5" customHeight="1">
      <c r="A5" s="367" t="s">
        <v>246</v>
      </c>
      <c r="B5" s="359"/>
      <c r="C5" s="321">
        <f t="shared" si="0"/>
        <v>0</v>
      </c>
      <c r="D5" s="360"/>
      <c r="E5" s="367" t="s">
        <v>247</v>
      </c>
      <c r="F5" s="359">
        <v>8756</v>
      </c>
      <c r="G5" s="321">
        <f t="shared" si="1"/>
        <v>0</v>
      </c>
      <c r="H5" s="360">
        <f>SUM('1.Mérleg bevételek-kiadások'!M96)</f>
        <v>8756</v>
      </c>
    </row>
    <row r="6" spans="1:8" ht="22.5" customHeight="1">
      <c r="A6" s="368" t="s">
        <v>248</v>
      </c>
      <c r="B6" s="359"/>
      <c r="C6" s="321">
        <f t="shared" si="0"/>
        <v>0</v>
      </c>
      <c r="D6" s="360"/>
      <c r="E6" s="369" t="s">
        <v>249</v>
      </c>
      <c r="F6" s="359"/>
      <c r="G6" s="321">
        <f t="shared" si="1"/>
        <v>0</v>
      </c>
      <c r="H6" s="360">
        <f>SUM('1.Mérleg bevételek-kiadások'!M97)</f>
        <v>0</v>
      </c>
    </row>
    <row r="7" spans="1:8" ht="22.5" customHeight="1">
      <c r="A7" s="367" t="s">
        <v>250</v>
      </c>
      <c r="B7" s="359"/>
      <c r="C7" s="321">
        <f t="shared" si="0"/>
        <v>0</v>
      </c>
      <c r="D7" s="360"/>
      <c r="E7" s="367" t="s">
        <v>251</v>
      </c>
      <c r="F7" s="359"/>
      <c r="G7" s="321">
        <f t="shared" si="1"/>
        <v>0</v>
      </c>
      <c r="H7" s="360"/>
    </row>
    <row r="8" spans="1:8" ht="22.5" customHeight="1">
      <c r="A8" s="367" t="s">
        <v>252</v>
      </c>
      <c r="B8" s="359">
        <v>17113</v>
      </c>
      <c r="C8" s="321">
        <f t="shared" si="0"/>
        <v>60</v>
      </c>
      <c r="D8" s="360">
        <f>SUM('1.Mérleg bevételek-kiadások'!M64)</f>
        <v>17173</v>
      </c>
      <c r="E8" s="367" t="s">
        <v>253</v>
      </c>
      <c r="F8" s="359"/>
      <c r="G8" s="321">
        <f t="shared" si="1"/>
        <v>0</v>
      </c>
      <c r="H8" s="360"/>
    </row>
    <row r="9" spans="1:8" ht="22.5" customHeight="1">
      <c r="A9" s="367" t="s">
        <v>254</v>
      </c>
      <c r="B9" s="359"/>
      <c r="C9" s="321">
        <f t="shared" si="0"/>
        <v>0</v>
      </c>
      <c r="D9" s="360"/>
      <c r="E9" s="367" t="s">
        <v>255</v>
      </c>
      <c r="F9" s="359"/>
      <c r="G9" s="321">
        <f t="shared" si="1"/>
        <v>0</v>
      </c>
      <c r="H9" s="360"/>
    </row>
    <row r="10" spans="1:8" ht="22.5" customHeight="1">
      <c r="A10" s="367" t="s">
        <v>256</v>
      </c>
      <c r="B10" s="359"/>
      <c r="C10" s="321">
        <f t="shared" si="0"/>
        <v>0</v>
      </c>
      <c r="D10" s="360"/>
      <c r="E10" s="367" t="s">
        <v>257</v>
      </c>
      <c r="F10" s="359"/>
      <c r="G10" s="321">
        <f t="shared" si="1"/>
        <v>0</v>
      </c>
      <c r="H10" s="360"/>
    </row>
    <row r="11" spans="1:8" ht="22.5" customHeight="1">
      <c r="A11" s="367" t="s">
        <v>258</v>
      </c>
      <c r="B11" s="359"/>
      <c r="C11" s="321">
        <f t="shared" si="0"/>
        <v>0</v>
      </c>
      <c r="D11" s="360"/>
      <c r="E11" s="367" t="s">
        <v>196</v>
      </c>
      <c r="F11" s="359">
        <v>0</v>
      </c>
      <c r="G11" s="321">
        <f t="shared" si="1"/>
        <v>0</v>
      </c>
      <c r="H11" s="360"/>
    </row>
    <row r="12" spans="1:8" ht="22.5" customHeight="1">
      <c r="A12" s="367" t="s">
        <v>259</v>
      </c>
      <c r="B12" s="359"/>
      <c r="C12" s="321">
        <f t="shared" si="0"/>
        <v>0</v>
      </c>
      <c r="D12" s="360"/>
      <c r="E12" s="367" t="s">
        <v>260</v>
      </c>
      <c r="F12" s="359"/>
      <c r="G12" s="321">
        <f t="shared" si="1"/>
        <v>0</v>
      </c>
      <c r="H12" s="360"/>
    </row>
    <row r="13" spans="1:8" ht="22.5" customHeight="1">
      <c r="A13" s="367" t="s">
        <v>261</v>
      </c>
      <c r="B13" s="359"/>
      <c r="C13" s="321">
        <f t="shared" si="0"/>
        <v>0</v>
      </c>
      <c r="D13" s="360"/>
      <c r="E13" s="367" t="s">
        <v>184</v>
      </c>
      <c r="F13" s="359"/>
      <c r="G13" s="321">
        <f t="shared" si="1"/>
        <v>60</v>
      </c>
      <c r="H13" s="360">
        <f>SUM('1.Mérleg bevételek-kiadások'!M98)</f>
        <v>60</v>
      </c>
    </row>
    <row r="14" spans="1:8" ht="22.5" customHeight="1">
      <c r="A14" s="367" t="s">
        <v>262</v>
      </c>
      <c r="B14" s="359"/>
      <c r="C14" s="321">
        <f t="shared" si="0"/>
        <v>0</v>
      </c>
      <c r="D14" s="360"/>
      <c r="E14" s="367" t="s">
        <v>263</v>
      </c>
      <c r="F14" s="359"/>
      <c r="G14" s="321">
        <f t="shared" si="1"/>
        <v>0</v>
      </c>
      <c r="H14" s="360"/>
    </row>
    <row r="15" spans="1:8" ht="22.5" customHeight="1">
      <c r="A15" s="367" t="s">
        <v>167</v>
      </c>
      <c r="B15" s="359"/>
      <c r="C15" s="321">
        <f t="shared" si="0"/>
        <v>0</v>
      </c>
      <c r="D15" s="360"/>
      <c r="E15" s="367" t="s">
        <v>264</v>
      </c>
      <c r="F15" s="359">
        <v>0</v>
      </c>
      <c r="G15" s="321">
        <f t="shared" si="1"/>
        <v>0</v>
      </c>
      <c r="H15" s="360"/>
    </row>
    <row r="16" spans="1:8" ht="22.5" customHeight="1">
      <c r="A16" s="367"/>
      <c r="B16" s="359"/>
      <c r="C16" s="321">
        <f t="shared" si="0"/>
        <v>0</v>
      </c>
      <c r="D16" s="360"/>
      <c r="E16" s="367" t="s">
        <v>280</v>
      </c>
      <c r="F16" s="359"/>
      <c r="G16" s="321">
        <f t="shared" si="1"/>
        <v>0</v>
      </c>
      <c r="H16" s="360"/>
    </row>
    <row r="17" spans="1:8" ht="22.5" customHeight="1">
      <c r="A17" s="367"/>
      <c r="B17" s="359"/>
      <c r="C17" s="321">
        <f t="shared" si="0"/>
        <v>0</v>
      </c>
      <c r="D17" s="360"/>
      <c r="E17" s="323" t="s">
        <v>266</v>
      </c>
      <c r="F17" s="359"/>
      <c r="G17" s="321">
        <f t="shared" si="1"/>
        <v>0</v>
      </c>
      <c r="H17" s="360"/>
    </row>
    <row r="18" spans="1:8" ht="15">
      <c r="A18" s="370"/>
      <c r="B18" s="361"/>
      <c r="C18" s="321">
        <f t="shared" si="0"/>
        <v>0</v>
      </c>
      <c r="D18" s="327"/>
      <c r="E18" s="367" t="s">
        <v>267</v>
      </c>
      <c r="F18" s="361"/>
      <c r="G18" s="321">
        <f t="shared" si="1"/>
        <v>0</v>
      </c>
      <c r="H18" s="327"/>
    </row>
    <row r="19" spans="1:8" ht="15">
      <c r="A19" s="371" t="s">
        <v>282</v>
      </c>
      <c r="B19" s="329">
        <f>SUM(B3:B18)</f>
        <v>24842</v>
      </c>
      <c r="C19" s="329">
        <f>SUM(C3:C18)</f>
        <v>60</v>
      </c>
      <c r="D19" s="362">
        <f>SUM(D3:D18)</f>
        <v>24902</v>
      </c>
      <c r="E19" s="371" t="s">
        <v>282</v>
      </c>
      <c r="F19" s="332">
        <f>SUM(F3:F18)</f>
        <v>24842</v>
      </c>
      <c r="G19" s="332">
        <f>SUM(G3:G18)</f>
        <v>60</v>
      </c>
      <c r="H19" s="333">
        <f>SUM(H3:H18)</f>
        <v>24902</v>
      </c>
    </row>
    <row r="20" spans="1:8" ht="22.5" customHeight="1">
      <c r="A20" s="372" t="s">
        <v>270</v>
      </c>
      <c r="B20" s="335"/>
      <c r="C20" s="335"/>
      <c r="D20" s="337"/>
      <c r="E20" s="373" t="s">
        <v>203</v>
      </c>
      <c r="F20" s="335"/>
      <c r="G20" s="339"/>
      <c r="H20" s="339"/>
    </row>
    <row r="21" spans="1:8" ht="22.5" customHeight="1">
      <c r="A21" s="374" t="s">
        <v>271</v>
      </c>
      <c r="B21" s="341"/>
      <c r="C21" s="345"/>
      <c r="D21" s="343"/>
      <c r="E21" s="375" t="s">
        <v>272</v>
      </c>
      <c r="F21" s="345"/>
      <c r="G21" s="346"/>
      <c r="H21" s="346"/>
    </row>
    <row r="22" spans="1:8" ht="15">
      <c r="A22" s="375" t="s">
        <v>273</v>
      </c>
      <c r="B22" s="345"/>
      <c r="C22" s="345"/>
      <c r="D22" s="343"/>
      <c r="E22" s="375" t="s">
        <v>211</v>
      </c>
      <c r="F22" s="345"/>
      <c r="G22" s="346"/>
      <c r="H22" s="346"/>
    </row>
    <row r="23" spans="1:8" ht="24">
      <c r="A23" s="376" t="s">
        <v>274</v>
      </c>
      <c r="B23" s="348">
        <f>SUM(B20:B22)</f>
        <v>0</v>
      </c>
      <c r="C23" s="348">
        <f>SUM(C20:C22)</f>
        <v>0</v>
      </c>
      <c r="D23" s="350"/>
      <c r="E23" s="376" t="s">
        <v>275</v>
      </c>
      <c r="F23" s="348">
        <f>SUM(F20:F22)</f>
        <v>0</v>
      </c>
      <c r="G23" s="351">
        <f>SUM(G20:G22)</f>
        <v>0</v>
      </c>
      <c r="H23" s="351"/>
    </row>
    <row r="24" spans="1:8" ht="15">
      <c r="A24" s="371" t="s">
        <v>276</v>
      </c>
      <c r="B24" s="329">
        <f>SUM(B19+B23)</f>
        <v>24842</v>
      </c>
      <c r="C24" s="329">
        <f>SUM(C19+C23)</f>
        <v>60</v>
      </c>
      <c r="D24" s="362">
        <f>SUM(D19+D23)</f>
        <v>24902</v>
      </c>
      <c r="E24" s="371" t="s">
        <v>277</v>
      </c>
      <c r="F24" s="329">
        <f>SUM(F19+F23)</f>
        <v>24842</v>
      </c>
      <c r="G24" s="329">
        <f>SUM(G19+G23)</f>
        <v>60</v>
      </c>
      <c r="H24" s="363">
        <f>SUM(H19+H23)</f>
        <v>24902</v>
      </c>
    </row>
    <row r="25" spans="1:8" ht="15">
      <c r="A25" s="352" t="s">
        <v>278</v>
      </c>
      <c r="B25" s="353"/>
      <c r="C25" s="364"/>
      <c r="D25" s="355"/>
      <c r="E25" s="352" t="s">
        <v>279</v>
      </c>
      <c r="F25" s="353"/>
      <c r="G25" s="357"/>
      <c r="H25" s="357"/>
    </row>
  </sheetData>
  <sheetProtection selectLockedCells="1" selectUnlockedCells="1"/>
  <mergeCells count="2">
    <mergeCell ref="A1:D1"/>
    <mergeCell ref="E1:H1"/>
  </mergeCells>
  <printOptions horizontalCentered="1"/>
  <pageMargins left="0.3902777777777778" right="0.30972222222222223" top="0.9840277777777777" bottom="0.9840277777777777" header="0.5118055555555555" footer="0.5118055555555555"/>
  <pageSetup horizontalDpi="300" verticalDpi="300" orientation="landscape" paperSize="9" scale="82" r:id="rId3"/>
  <headerFooter alignWithMargins="0">
    <oddHeader>&amp;L4/5. sz. melléklet a 7/2012 (III.01.) önkorm.rendelethez&amp;CGólyafészek Óvoda
bevételek és kiadások mérlege
2012. év költségvetés&amp;R2/5. sz. melléklet
a ../2012 (IX....) önkorm.rendelettervezethez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T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9.00390625" style="377" customWidth="1"/>
    <col min="2" max="2" width="19.8515625" style="377" customWidth="1"/>
    <col min="3" max="4" width="10.7109375" style="377" customWidth="1"/>
    <col min="5" max="5" width="15.57421875" style="377" customWidth="1"/>
    <col min="6" max="7" width="10.7109375" style="377" customWidth="1"/>
    <col min="8" max="8" width="15.28125" style="377" customWidth="1"/>
    <col min="9" max="10" width="10.7109375" style="377" customWidth="1"/>
    <col min="11" max="11" width="15.00390625" style="377" customWidth="1"/>
    <col min="12" max="13" width="10.7109375" style="377" customWidth="1"/>
    <col min="14" max="14" width="16.28125" style="377" customWidth="1"/>
    <col min="15" max="16" width="10.7109375" style="377" customWidth="1"/>
    <col min="17" max="17" width="16.28125" style="377" customWidth="1"/>
    <col min="18" max="19" width="10.7109375" style="377" customWidth="1"/>
    <col min="20" max="20" width="16.28125" style="377" customWidth="1"/>
    <col min="21" max="16384" width="9.140625" style="377" customWidth="1"/>
  </cols>
  <sheetData>
    <row r="1" spans="1:2" ht="13.5">
      <c r="A1" s="378"/>
      <c r="B1" s="379" t="s">
        <v>283</v>
      </c>
    </row>
    <row r="2" spans="1:20" ht="24" customHeight="1">
      <c r="A2" s="380" t="s">
        <v>284</v>
      </c>
      <c r="B2" s="487" t="s">
        <v>239</v>
      </c>
      <c r="C2" s="487" t="s">
        <v>285</v>
      </c>
      <c r="D2" s="487"/>
      <c r="E2" s="487"/>
      <c r="F2" s="487" t="s">
        <v>286</v>
      </c>
      <c r="G2" s="487"/>
      <c r="H2" s="487"/>
      <c r="I2" s="490" t="s">
        <v>178</v>
      </c>
      <c r="J2" s="490"/>
      <c r="K2" s="490"/>
      <c r="L2" s="487" t="s">
        <v>287</v>
      </c>
      <c r="M2" s="487"/>
      <c r="N2" s="487"/>
      <c r="O2" s="488" t="s">
        <v>288</v>
      </c>
      <c r="P2" s="488"/>
      <c r="Q2" s="488"/>
      <c r="R2" s="489" t="s">
        <v>289</v>
      </c>
      <c r="S2" s="489"/>
      <c r="T2" s="489"/>
    </row>
    <row r="3" spans="1:20" ht="36" customHeight="1">
      <c r="A3" s="381"/>
      <c r="B3" s="487"/>
      <c r="C3" s="382" t="s">
        <v>290</v>
      </c>
      <c r="D3" s="382" t="s">
        <v>291</v>
      </c>
      <c r="E3" s="383" t="s">
        <v>292</v>
      </c>
      <c r="F3" s="382" t="s">
        <v>290</v>
      </c>
      <c r="G3" s="382" t="s">
        <v>291</v>
      </c>
      <c r="H3" s="383" t="s">
        <v>292</v>
      </c>
      <c r="I3" s="382" t="s">
        <v>290</v>
      </c>
      <c r="J3" s="382" t="s">
        <v>291</v>
      </c>
      <c r="K3" s="383" t="s">
        <v>292</v>
      </c>
      <c r="L3" s="382" t="s">
        <v>290</v>
      </c>
      <c r="M3" s="382" t="s">
        <v>291</v>
      </c>
      <c r="N3" s="383" t="s">
        <v>292</v>
      </c>
      <c r="O3" s="382" t="s">
        <v>290</v>
      </c>
      <c r="P3" s="382" t="s">
        <v>291</v>
      </c>
      <c r="Q3" s="383" t="s">
        <v>292</v>
      </c>
      <c r="R3" s="382" t="s">
        <v>290</v>
      </c>
      <c r="S3" s="382" t="s">
        <v>291</v>
      </c>
      <c r="T3" s="384" t="s">
        <v>292</v>
      </c>
    </row>
    <row r="4" spans="1:20" ht="12.75" customHeight="1">
      <c r="A4" s="385" t="s">
        <v>293</v>
      </c>
      <c r="B4" s="386" t="s">
        <v>294</v>
      </c>
      <c r="C4" s="387">
        <f aca="true" t="shared" si="0" ref="C4:C13">F4+I4+L4+O4+R4</f>
        <v>0</v>
      </c>
      <c r="D4" s="387">
        <f aca="true" t="shared" si="1" ref="D4:D13">G4+J4+M4+P4+S4</f>
        <v>0</v>
      </c>
      <c r="E4" s="388">
        <f aca="true" t="shared" si="2" ref="E4:E13">H4+K4+N4+Q4+T4</f>
        <v>0</v>
      </c>
      <c r="F4" s="387"/>
      <c r="G4" s="387"/>
      <c r="H4" s="388"/>
      <c r="I4" s="387"/>
      <c r="J4" s="387"/>
      <c r="K4" s="388"/>
      <c r="L4" s="389"/>
      <c r="M4" s="389"/>
      <c r="N4" s="390"/>
      <c r="O4" s="389"/>
      <c r="P4" s="389"/>
      <c r="Q4" s="391"/>
      <c r="R4" s="389"/>
      <c r="S4" s="389"/>
      <c r="T4" s="391"/>
    </row>
    <row r="5" spans="1:20" ht="22.5">
      <c r="A5" s="392" t="s">
        <v>295</v>
      </c>
      <c r="B5" s="386" t="s">
        <v>296</v>
      </c>
      <c r="C5" s="387">
        <f t="shared" si="0"/>
        <v>0</v>
      </c>
      <c r="D5" s="387">
        <f t="shared" si="1"/>
        <v>1500</v>
      </c>
      <c r="E5" s="388">
        <f t="shared" si="2"/>
        <v>0</v>
      </c>
      <c r="F5" s="387"/>
      <c r="G5" s="387"/>
      <c r="H5" s="388"/>
      <c r="I5" s="387"/>
      <c r="J5" s="387"/>
      <c r="K5" s="388"/>
      <c r="L5" s="389">
        <v>0</v>
      </c>
      <c r="M5" s="389">
        <v>1500</v>
      </c>
      <c r="N5" s="391"/>
      <c r="O5" s="389"/>
      <c r="P5" s="389"/>
      <c r="Q5" s="391"/>
      <c r="R5" s="389"/>
      <c r="S5" s="389"/>
      <c r="T5" s="391"/>
    </row>
    <row r="6" spans="1:20" ht="12.75">
      <c r="A6" s="392" t="s">
        <v>297</v>
      </c>
      <c r="B6" s="386" t="s">
        <v>298</v>
      </c>
      <c r="C6" s="387">
        <f t="shared" si="0"/>
        <v>508</v>
      </c>
      <c r="D6" s="387">
        <f t="shared" si="1"/>
        <v>508</v>
      </c>
      <c r="E6" s="388">
        <f t="shared" si="2"/>
        <v>0</v>
      </c>
      <c r="F6" s="387"/>
      <c r="G6" s="387"/>
      <c r="H6" s="388"/>
      <c r="I6" s="387"/>
      <c r="J6" s="387"/>
      <c r="K6" s="388"/>
      <c r="L6" s="389">
        <v>508</v>
      </c>
      <c r="M6" s="389">
        <v>508</v>
      </c>
      <c r="N6" s="391"/>
      <c r="O6" s="389"/>
      <c r="P6" s="389"/>
      <c r="Q6" s="391"/>
      <c r="R6" s="389"/>
      <c r="S6" s="389"/>
      <c r="T6" s="391"/>
    </row>
    <row r="7" spans="1:20" ht="12" customHeight="1">
      <c r="A7" s="392" t="s">
        <v>299</v>
      </c>
      <c r="B7" s="386" t="s">
        <v>300</v>
      </c>
      <c r="C7" s="387">
        <f t="shared" si="0"/>
        <v>0</v>
      </c>
      <c r="D7" s="387">
        <f t="shared" si="1"/>
        <v>0</v>
      </c>
      <c r="E7" s="388">
        <f t="shared" si="2"/>
        <v>0</v>
      </c>
      <c r="F7" s="387"/>
      <c r="G7" s="387"/>
      <c r="H7" s="388"/>
      <c r="I7" s="387"/>
      <c r="J7" s="387"/>
      <c r="K7" s="388"/>
      <c r="L7" s="389"/>
      <c r="M7" s="389"/>
      <c r="N7" s="391"/>
      <c r="O7" s="389"/>
      <c r="P7" s="389"/>
      <c r="Q7" s="391"/>
      <c r="R7" s="389"/>
      <c r="S7" s="389"/>
      <c r="T7" s="391"/>
    </row>
    <row r="8" spans="1:20" ht="12.75">
      <c r="A8" s="385" t="s">
        <v>301</v>
      </c>
      <c r="B8" s="386" t="s">
        <v>302</v>
      </c>
      <c r="C8" s="387">
        <f t="shared" si="0"/>
        <v>174</v>
      </c>
      <c r="D8" s="387">
        <f t="shared" si="1"/>
        <v>174</v>
      </c>
      <c r="E8" s="388">
        <f t="shared" si="2"/>
        <v>0</v>
      </c>
      <c r="F8" s="387"/>
      <c r="G8" s="387"/>
      <c r="H8" s="388"/>
      <c r="I8" s="387"/>
      <c r="J8" s="387"/>
      <c r="K8" s="388"/>
      <c r="L8" s="389">
        <v>174</v>
      </c>
      <c r="M8" s="389">
        <v>174</v>
      </c>
      <c r="N8" s="391"/>
      <c r="O8" s="389"/>
      <c r="P8" s="389"/>
      <c r="Q8" s="391"/>
      <c r="R8" s="389"/>
      <c r="S8" s="389"/>
      <c r="T8" s="391"/>
    </row>
    <row r="9" spans="1:20" ht="12.75">
      <c r="A9" s="392" t="s">
        <v>303</v>
      </c>
      <c r="B9" s="386" t="s">
        <v>304</v>
      </c>
      <c r="C9" s="387">
        <f t="shared" si="0"/>
        <v>2549</v>
      </c>
      <c r="D9" s="387">
        <f t="shared" si="1"/>
        <v>2549</v>
      </c>
      <c r="E9" s="388">
        <f t="shared" si="2"/>
        <v>0</v>
      </c>
      <c r="F9" s="387">
        <v>1288</v>
      </c>
      <c r="G9" s="387">
        <v>1288</v>
      </c>
      <c r="H9" s="388"/>
      <c r="I9" s="387">
        <v>348</v>
      </c>
      <c r="J9" s="387">
        <v>348</v>
      </c>
      <c r="K9" s="388"/>
      <c r="L9" s="389">
        <v>913</v>
      </c>
      <c r="M9" s="389">
        <v>913</v>
      </c>
      <c r="N9" s="391"/>
      <c r="O9" s="389"/>
      <c r="P9" s="389"/>
      <c r="Q9" s="391"/>
      <c r="R9" s="389"/>
      <c r="S9" s="389"/>
      <c r="T9" s="391"/>
    </row>
    <row r="10" spans="1:20" ht="12" customHeight="1">
      <c r="A10" s="393" t="s">
        <v>305</v>
      </c>
      <c r="B10" s="386" t="s">
        <v>306</v>
      </c>
      <c r="C10" s="387">
        <f t="shared" si="0"/>
        <v>0</v>
      </c>
      <c r="D10" s="387">
        <f t="shared" si="1"/>
        <v>0</v>
      </c>
      <c r="E10" s="388">
        <f t="shared" si="2"/>
        <v>0</v>
      </c>
      <c r="F10" s="394"/>
      <c r="G10" s="394"/>
      <c r="H10" s="388"/>
      <c r="I10" s="394"/>
      <c r="J10" s="394"/>
      <c r="K10" s="388"/>
      <c r="L10" s="389"/>
      <c r="M10" s="389"/>
      <c r="N10" s="391"/>
      <c r="O10" s="389"/>
      <c r="P10" s="389"/>
      <c r="Q10" s="391"/>
      <c r="R10" s="389"/>
      <c r="S10" s="389"/>
      <c r="T10" s="391"/>
    </row>
    <row r="11" spans="1:20" ht="22.5">
      <c r="A11" s="392" t="s">
        <v>307</v>
      </c>
      <c r="B11" s="386" t="s">
        <v>308</v>
      </c>
      <c r="C11" s="387">
        <f t="shared" si="0"/>
        <v>0</v>
      </c>
      <c r="D11" s="387">
        <f t="shared" si="1"/>
        <v>0</v>
      </c>
      <c r="E11" s="388">
        <f t="shared" si="2"/>
        <v>0</v>
      </c>
      <c r="F11" s="387"/>
      <c r="G11" s="387"/>
      <c r="H11" s="388"/>
      <c r="I11" s="387"/>
      <c r="J11" s="387"/>
      <c r="K11" s="388"/>
      <c r="L11" s="389"/>
      <c r="M11" s="389"/>
      <c r="N11" s="391"/>
      <c r="O11" s="389"/>
      <c r="P11" s="389"/>
      <c r="Q11" s="391"/>
      <c r="R11" s="389"/>
      <c r="S11" s="389"/>
      <c r="T11" s="391"/>
    </row>
    <row r="12" spans="1:20" ht="12.75">
      <c r="A12" s="392" t="s">
        <v>309</v>
      </c>
      <c r="B12" s="386" t="s">
        <v>310</v>
      </c>
      <c r="C12" s="387">
        <f t="shared" si="0"/>
        <v>3675</v>
      </c>
      <c r="D12" s="387">
        <f t="shared" si="1"/>
        <v>3675</v>
      </c>
      <c r="E12" s="388">
        <f t="shared" si="2"/>
        <v>0</v>
      </c>
      <c r="F12" s="387"/>
      <c r="G12" s="387"/>
      <c r="H12" s="388"/>
      <c r="I12" s="387"/>
      <c r="J12" s="387"/>
      <c r="K12" s="388"/>
      <c r="L12" s="389">
        <v>3675</v>
      </c>
      <c r="M12" s="389">
        <v>3675</v>
      </c>
      <c r="N12" s="391"/>
      <c r="O12" s="389"/>
      <c r="P12" s="389"/>
      <c r="Q12" s="391"/>
      <c r="R12" s="389"/>
      <c r="S12" s="389"/>
      <c r="T12" s="391"/>
    </row>
    <row r="13" spans="1:20" ht="12.75">
      <c r="A13" s="392" t="s">
        <v>311</v>
      </c>
      <c r="B13" s="386" t="s">
        <v>312</v>
      </c>
      <c r="C13" s="395">
        <f t="shared" si="0"/>
        <v>2200</v>
      </c>
      <c r="D13" s="387">
        <f t="shared" si="1"/>
        <v>3502</v>
      </c>
      <c r="E13" s="388">
        <f t="shared" si="2"/>
        <v>0</v>
      </c>
      <c r="F13" s="387">
        <v>1571</v>
      </c>
      <c r="G13" s="387">
        <v>1667</v>
      </c>
      <c r="H13" s="388"/>
      <c r="I13" s="387">
        <v>400</v>
      </c>
      <c r="J13" s="387">
        <v>426</v>
      </c>
      <c r="K13" s="388"/>
      <c r="L13" s="389">
        <v>229</v>
      </c>
      <c r="M13" s="389">
        <v>1409</v>
      </c>
      <c r="N13" s="391"/>
      <c r="O13" s="389"/>
      <c r="P13" s="389"/>
      <c r="Q13" s="391"/>
      <c r="R13" s="389"/>
      <c r="S13" s="389"/>
      <c r="T13" s="391"/>
    </row>
    <row r="14" spans="1:20" ht="22.5">
      <c r="A14" s="392" t="s">
        <v>313</v>
      </c>
      <c r="B14" s="386" t="s">
        <v>314</v>
      </c>
      <c r="C14" s="387"/>
      <c r="D14" s="387">
        <f aca="true" t="shared" si="3" ref="D14:D38">G14+J14+M14+P14+S14</f>
        <v>7155</v>
      </c>
      <c r="E14" s="388">
        <f aca="true" t="shared" si="4" ref="E14:E38">H14+K14+N14+Q14+T14</f>
        <v>0</v>
      </c>
      <c r="F14" s="387"/>
      <c r="G14" s="387"/>
      <c r="H14" s="388"/>
      <c r="I14" s="387"/>
      <c r="J14" s="387"/>
      <c r="K14" s="388"/>
      <c r="L14" s="389">
        <v>0</v>
      </c>
      <c r="M14" s="389">
        <v>4169</v>
      </c>
      <c r="N14" s="391"/>
      <c r="O14" s="389"/>
      <c r="P14" s="389">
        <v>2986</v>
      </c>
      <c r="Q14" s="391"/>
      <c r="R14" s="389"/>
      <c r="S14" s="389"/>
      <c r="T14" s="391"/>
    </row>
    <row r="15" spans="1:20" ht="21">
      <c r="A15" s="392" t="s">
        <v>313</v>
      </c>
      <c r="B15" s="396" t="s">
        <v>315</v>
      </c>
      <c r="C15" s="387">
        <f aca="true" t="shared" si="5" ref="C15:C38">F15+I15+L15+O15+R15</f>
        <v>158695</v>
      </c>
      <c r="D15" s="387">
        <f t="shared" si="3"/>
        <v>157475</v>
      </c>
      <c r="E15" s="388">
        <f t="shared" si="4"/>
        <v>0</v>
      </c>
      <c r="F15" s="387"/>
      <c r="G15" s="387"/>
      <c r="H15" s="388"/>
      <c r="I15" s="387"/>
      <c r="J15" s="387"/>
      <c r="K15" s="388"/>
      <c r="L15" s="389"/>
      <c r="M15" s="389"/>
      <c r="N15" s="391"/>
      <c r="O15" s="389">
        <v>158695</v>
      </c>
      <c r="P15" s="389">
        <v>157475</v>
      </c>
      <c r="Q15" s="391"/>
      <c r="R15" s="389"/>
      <c r="S15" s="389"/>
      <c r="T15" s="391"/>
    </row>
    <row r="16" spans="1:20" ht="22.5" customHeight="1">
      <c r="A16" s="392" t="s">
        <v>313</v>
      </c>
      <c r="B16" s="396" t="s">
        <v>316</v>
      </c>
      <c r="C16" s="387">
        <f t="shared" si="5"/>
        <v>0</v>
      </c>
      <c r="D16" s="387">
        <f t="shared" si="3"/>
        <v>10266</v>
      </c>
      <c r="E16" s="388">
        <f t="shared" si="4"/>
        <v>0</v>
      </c>
      <c r="F16" s="387"/>
      <c r="G16" s="387"/>
      <c r="H16" s="388"/>
      <c r="I16" s="387"/>
      <c r="J16" s="387"/>
      <c r="K16" s="388"/>
      <c r="L16" s="389">
        <v>0</v>
      </c>
      <c r="M16" s="389">
        <v>10266</v>
      </c>
      <c r="N16" s="391"/>
      <c r="O16" s="389"/>
      <c r="P16" s="389"/>
      <c r="Q16" s="391"/>
      <c r="R16" s="389"/>
      <c r="S16" s="389"/>
      <c r="T16" s="391"/>
    </row>
    <row r="17" spans="1:20" ht="12.75">
      <c r="A17" s="392" t="s">
        <v>317</v>
      </c>
      <c r="B17" s="386" t="s">
        <v>318</v>
      </c>
      <c r="C17" s="387">
        <f t="shared" si="5"/>
        <v>479</v>
      </c>
      <c r="D17" s="387">
        <f t="shared" si="3"/>
        <v>479</v>
      </c>
      <c r="E17" s="388">
        <f t="shared" si="4"/>
        <v>0</v>
      </c>
      <c r="F17" s="387"/>
      <c r="G17" s="387"/>
      <c r="H17" s="388"/>
      <c r="I17" s="387"/>
      <c r="J17" s="387"/>
      <c r="K17" s="388"/>
      <c r="L17" s="397">
        <v>479</v>
      </c>
      <c r="M17" s="389">
        <v>479</v>
      </c>
      <c r="N17" s="391"/>
      <c r="O17" s="397"/>
      <c r="P17" s="389"/>
      <c r="Q17" s="391"/>
      <c r="R17" s="397"/>
      <c r="S17" s="389"/>
      <c r="T17" s="391"/>
    </row>
    <row r="18" spans="1:20" ht="12.75" customHeight="1">
      <c r="A18" s="392" t="s">
        <v>319</v>
      </c>
      <c r="B18" s="386" t="s">
        <v>320</v>
      </c>
      <c r="C18" s="387">
        <f t="shared" si="5"/>
        <v>44</v>
      </c>
      <c r="D18" s="387">
        <f t="shared" si="3"/>
        <v>44</v>
      </c>
      <c r="E18" s="388">
        <f t="shared" si="4"/>
        <v>0</v>
      </c>
      <c r="F18" s="387"/>
      <c r="G18" s="387"/>
      <c r="H18" s="388"/>
      <c r="I18" s="387"/>
      <c r="J18" s="387"/>
      <c r="K18" s="388"/>
      <c r="L18" s="397">
        <v>44</v>
      </c>
      <c r="M18" s="389">
        <v>44</v>
      </c>
      <c r="N18" s="391"/>
      <c r="O18" s="397"/>
      <c r="P18" s="389"/>
      <c r="Q18" s="391"/>
      <c r="R18" s="397"/>
      <c r="S18" s="389"/>
      <c r="T18" s="391"/>
    </row>
    <row r="19" spans="1:20" ht="12.75">
      <c r="A19" s="392" t="s">
        <v>321</v>
      </c>
      <c r="B19" s="386" t="s">
        <v>322</v>
      </c>
      <c r="C19" s="387">
        <f t="shared" si="5"/>
        <v>3989</v>
      </c>
      <c r="D19" s="387">
        <f t="shared" si="3"/>
        <v>3989</v>
      </c>
      <c r="E19" s="388">
        <f t="shared" si="4"/>
        <v>0</v>
      </c>
      <c r="F19" s="387">
        <v>2388</v>
      </c>
      <c r="G19" s="387">
        <v>2388</v>
      </c>
      <c r="H19" s="388"/>
      <c r="I19" s="387">
        <v>645</v>
      </c>
      <c r="J19" s="387">
        <v>645</v>
      </c>
      <c r="K19" s="388"/>
      <c r="L19" s="397">
        <v>956</v>
      </c>
      <c r="M19" s="389">
        <v>956</v>
      </c>
      <c r="N19" s="391"/>
      <c r="O19" s="397"/>
      <c r="P19" s="389"/>
      <c r="Q19" s="391"/>
      <c r="R19" s="397"/>
      <c r="S19" s="389"/>
      <c r="T19" s="391"/>
    </row>
    <row r="20" spans="1:20" ht="12.75">
      <c r="A20" s="392" t="s">
        <v>323</v>
      </c>
      <c r="B20" s="386" t="s">
        <v>324</v>
      </c>
      <c r="C20" s="387">
        <f t="shared" si="5"/>
        <v>0</v>
      </c>
      <c r="D20" s="387">
        <f t="shared" si="3"/>
        <v>115</v>
      </c>
      <c r="E20" s="388">
        <f t="shared" si="4"/>
        <v>0</v>
      </c>
      <c r="F20" s="387"/>
      <c r="G20" s="387">
        <v>65</v>
      </c>
      <c r="H20" s="388"/>
      <c r="I20" s="387"/>
      <c r="J20" s="387">
        <v>15</v>
      </c>
      <c r="K20" s="388"/>
      <c r="L20" s="397"/>
      <c r="M20" s="389">
        <v>35</v>
      </c>
      <c r="N20" s="391"/>
      <c r="O20" s="397"/>
      <c r="P20" s="389"/>
      <c r="Q20" s="391"/>
      <c r="R20" s="397"/>
      <c r="S20" s="389"/>
      <c r="T20" s="391"/>
    </row>
    <row r="21" spans="1:20" ht="22.5">
      <c r="A21" s="392" t="s">
        <v>325</v>
      </c>
      <c r="B21" s="386" t="s">
        <v>326</v>
      </c>
      <c r="C21" s="387">
        <f t="shared" si="5"/>
        <v>8372</v>
      </c>
      <c r="D21" s="387">
        <f t="shared" si="3"/>
        <v>8372</v>
      </c>
      <c r="E21" s="388">
        <f t="shared" si="4"/>
        <v>0</v>
      </c>
      <c r="F21" s="387"/>
      <c r="G21" s="387"/>
      <c r="H21" s="388"/>
      <c r="I21" s="387"/>
      <c r="J21" s="387"/>
      <c r="K21" s="388"/>
      <c r="L21" s="397"/>
      <c r="M21" s="389"/>
      <c r="N21" s="391"/>
      <c r="O21" s="397">
        <v>8372</v>
      </c>
      <c r="P21" s="389">
        <v>8372</v>
      </c>
      <c r="Q21" s="391"/>
      <c r="R21" s="397"/>
      <c r="S21" s="389"/>
      <c r="T21" s="391"/>
    </row>
    <row r="22" spans="1:20" ht="12.75">
      <c r="A22" s="392" t="s">
        <v>327</v>
      </c>
      <c r="B22" s="386" t="s">
        <v>328</v>
      </c>
      <c r="C22" s="387">
        <f t="shared" si="5"/>
        <v>21454</v>
      </c>
      <c r="D22" s="387">
        <f t="shared" si="3"/>
        <v>21454</v>
      </c>
      <c r="E22" s="388">
        <f t="shared" si="4"/>
        <v>0</v>
      </c>
      <c r="F22" s="387"/>
      <c r="G22" s="387"/>
      <c r="H22" s="388"/>
      <c r="I22" s="387"/>
      <c r="J22" s="387"/>
      <c r="K22" s="388"/>
      <c r="L22" s="397"/>
      <c r="M22" s="389"/>
      <c r="N22" s="391"/>
      <c r="O22" s="397">
        <v>21454</v>
      </c>
      <c r="P22" s="389">
        <v>21454</v>
      </c>
      <c r="Q22" s="391"/>
      <c r="R22" s="397"/>
      <c r="S22" s="389"/>
      <c r="T22" s="391"/>
    </row>
    <row r="23" spans="1:20" ht="22.5">
      <c r="A23" s="392" t="s">
        <v>329</v>
      </c>
      <c r="B23" s="386" t="s">
        <v>330</v>
      </c>
      <c r="C23" s="387">
        <f t="shared" si="5"/>
        <v>6240</v>
      </c>
      <c r="D23" s="387">
        <f t="shared" si="3"/>
        <v>6240</v>
      </c>
      <c r="E23" s="388">
        <f t="shared" si="4"/>
        <v>0</v>
      </c>
      <c r="F23" s="387"/>
      <c r="G23" s="387"/>
      <c r="H23" s="388"/>
      <c r="I23" s="387"/>
      <c r="J23" s="387"/>
      <c r="K23" s="388"/>
      <c r="L23" s="397"/>
      <c r="M23" s="389"/>
      <c r="N23" s="391"/>
      <c r="O23" s="397">
        <v>6240</v>
      </c>
      <c r="P23" s="389">
        <v>6240</v>
      </c>
      <c r="Q23" s="391"/>
      <c r="R23" s="397"/>
      <c r="S23" s="389"/>
      <c r="T23" s="391"/>
    </row>
    <row r="24" spans="1:20" ht="22.5">
      <c r="A24" s="392" t="s">
        <v>331</v>
      </c>
      <c r="B24" s="386" t="s">
        <v>332</v>
      </c>
      <c r="C24" s="387">
        <f t="shared" si="5"/>
        <v>10</v>
      </c>
      <c r="D24" s="387">
        <f t="shared" si="3"/>
        <v>10</v>
      </c>
      <c r="E24" s="388">
        <f t="shared" si="4"/>
        <v>0</v>
      </c>
      <c r="F24" s="387"/>
      <c r="G24" s="387"/>
      <c r="H24" s="388"/>
      <c r="I24" s="387"/>
      <c r="J24" s="387"/>
      <c r="K24" s="388"/>
      <c r="L24" s="397"/>
      <c r="M24" s="389"/>
      <c r="N24" s="391"/>
      <c r="O24" s="397">
        <v>10</v>
      </c>
      <c r="P24" s="389">
        <v>10</v>
      </c>
      <c r="Q24" s="391"/>
      <c r="R24" s="397"/>
      <c r="S24" s="389"/>
      <c r="T24" s="391"/>
    </row>
    <row r="25" spans="1:20" ht="12.75">
      <c r="A25" s="392" t="s">
        <v>333</v>
      </c>
      <c r="B25" s="386" t="s">
        <v>334</v>
      </c>
      <c r="C25" s="387">
        <f t="shared" si="5"/>
        <v>1380</v>
      </c>
      <c r="D25" s="387">
        <f t="shared" si="3"/>
        <v>1380</v>
      </c>
      <c r="E25" s="388">
        <f t="shared" si="4"/>
        <v>0</v>
      </c>
      <c r="F25" s="387"/>
      <c r="G25" s="387"/>
      <c r="H25" s="388"/>
      <c r="I25" s="387">
        <v>293</v>
      </c>
      <c r="J25" s="387">
        <v>293</v>
      </c>
      <c r="K25" s="388"/>
      <c r="L25" s="397"/>
      <c r="M25" s="389"/>
      <c r="N25" s="391"/>
      <c r="O25" s="397">
        <v>1087</v>
      </c>
      <c r="P25" s="389">
        <v>1087</v>
      </c>
      <c r="Q25" s="391"/>
      <c r="R25" s="397"/>
      <c r="S25" s="389"/>
      <c r="T25" s="391"/>
    </row>
    <row r="26" spans="1:20" ht="12.75">
      <c r="A26" s="392" t="s">
        <v>335</v>
      </c>
      <c r="B26" s="386" t="s">
        <v>336</v>
      </c>
      <c r="C26" s="387">
        <f t="shared" si="5"/>
        <v>648</v>
      </c>
      <c r="D26" s="387">
        <f t="shared" si="3"/>
        <v>648</v>
      </c>
      <c r="E26" s="388">
        <f t="shared" si="4"/>
        <v>0</v>
      </c>
      <c r="F26" s="387"/>
      <c r="G26" s="387"/>
      <c r="H26" s="388"/>
      <c r="I26" s="387">
        <v>138</v>
      </c>
      <c r="J26" s="387">
        <v>138</v>
      </c>
      <c r="K26" s="388"/>
      <c r="L26" s="397"/>
      <c r="M26" s="389"/>
      <c r="N26" s="391"/>
      <c r="O26" s="397">
        <v>510</v>
      </c>
      <c r="P26" s="389">
        <v>510</v>
      </c>
      <c r="Q26" s="391"/>
      <c r="R26" s="397"/>
      <c r="S26" s="389"/>
      <c r="T26" s="391"/>
    </row>
    <row r="27" spans="1:20" ht="22.5">
      <c r="A27" s="392" t="s">
        <v>337</v>
      </c>
      <c r="B27" s="386" t="s">
        <v>338</v>
      </c>
      <c r="C27" s="387">
        <f t="shared" si="5"/>
        <v>0</v>
      </c>
      <c r="D27" s="387">
        <f t="shared" si="3"/>
        <v>0</v>
      </c>
      <c r="E27" s="388">
        <f t="shared" si="4"/>
        <v>0</v>
      </c>
      <c r="F27" s="387"/>
      <c r="G27" s="387"/>
      <c r="H27" s="388"/>
      <c r="I27" s="387"/>
      <c r="J27" s="387"/>
      <c r="K27" s="388"/>
      <c r="L27" s="397"/>
      <c r="M27" s="389"/>
      <c r="N27" s="391"/>
      <c r="O27" s="397"/>
      <c r="P27" s="389"/>
      <c r="Q27" s="391"/>
      <c r="R27" s="397"/>
      <c r="S27" s="389"/>
      <c r="T27" s="391"/>
    </row>
    <row r="28" spans="1:20" ht="12.75">
      <c r="A28" s="392" t="s">
        <v>339</v>
      </c>
      <c r="B28" s="386" t="s">
        <v>340</v>
      </c>
      <c r="C28" s="387">
        <f t="shared" si="5"/>
        <v>10</v>
      </c>
      <c r="D28" s="387">
        <f t="shared" si="3"/>
        <v>10</v>
      </c>
      <c r="E28" s="388">
        <f t="shared" si="4"/>
        <v>0</v>
      </c>
      <c r="F28" s="387"/>
      <c r="G28" s="387"/>
      <c r="H28" s="388"/>
      <c r="I28" s="387"/>
      <c r="J28" s="387"/>
      <c r="K28" s="388"/>
      <c r="L28" s="397"/>
      <c r="M28" s="389"/>
      <c r="N28" s="391"/>
      <c r="O28" s="397">
        <v>10</v>
      </c>
      <c r="P28" s="389">
        <v>10</v>
      </c>
      <c r="Q28" s="391"/>
      <c r="R28" s="397"/>
      <c r="S28" s="389"/>
      <c r="T28" s="391"/>
    </row>
    <row r="29" spans="1:20" ht="12.75">
      <c r="A29" s="392" t="s">
        <v>341</v>
      </c>
      <c r="B29" s="386" t="s">
        <v>342</v>
      </c>
      <c r="C29" s="387">
        <f t="shared" si="5"/>
        <v>480</v>
      </c>
      <c r="D29" s="387">
        <f t="shared" si="3"/>
        <v>480</v>
      </c>
      <c r="E29" s="388">
        <f t="shared" si="4"/>
        <v>0</v>
      </c>
      <c r="F29" s="387"/>
      <c r="G29" s="387"/>
      <c r="H29" s="388"/>
      <c r="I29" s="387"/>
      <c r="J29" s="387"/>
      <c r="K29" s="388"/>
      <c r="L29" s="397"/>
      <c r="M29" s="389"/>
      <c r="N29" s="391"/>
      <c r="O29" s="397">
        <v>480</v>
      </c>
      <c r="P29" s="389">
        <v>480</v>
      </c>
      <c r="Q29" s="391"/>
      <c r="R29" s="397"/>
      <c r="S29" s="389"/>
      <c r="T29" s="391"/>
    </row>
    <row r="30" spans="1:20" ht="12.75">
      <c r="A30" s="392" t="s">
        <v>343</v>
      </c>
      <c r="B30" s="386" t="s">
        <v>344</v>
      </c>
      <c r="C30" s="387">
        <f t="shared" si="5"/>
        <v>200</v>
      </c>
      <c r="D30" s="387">
        <f t="shared" si="3"/>
        <v>200</v>
      </c>
      <c r="E30" s="388">
        <f t="shared" si="4"/>
        <v>0</v>
      </c>
      <c r="F30" s="387"/>
      <c r="G30" s="387"/>
      <c r="H30" s="388"/>
      <c r="I30" s="387"/>
      <c r="J30" s="387"/>
      <c r="K30" s="388"/>
      <c r="L30" s="397"/>
      <c r="M30" s="389"/>
      <c r="N30" s="391"/>
      <c r="O30" s="397">
        <v>200</v>
      </c>
      <c r="P30" s="389">
        <v>200</v>
      </c>
      <c r="Q30" s="391"/>
      <c r="R30" s="397"/>
      <c r="S30" s="389"/>
      <c r="T30" s="391"/>
    </row>
    <row r="31" spans="1:20" ht="12.75">
      <c r="A31" s="392" t="s">
        <v>345</v>
      </c>
      <c r="B31" s="386" t="s">
        <v>346</v>
      </c>
      <c r="C31" s="387">
        <f t="shared" si="5"/>
        <v>1858</v>
      </c>
      <c r="D31" s="387">
        <f t="shared" si="3"/>
        <v>1858</v>
      </c>
      <c r="E31" s="388">
        <f t="shared" si="4"/>
        <v>0</v>
      </c>
      <c r="F31" s="387"/>
      <c r="G31" s="387"/>
      <c r="H31" s="388"/>
      <c r="I31" s="387"/>
      <c r="J31" s="387"/>
      <c r="K31" s="388"/>
      <c r="L31" s="397"/>
      <c r="M31" s="389"/>
      <c r="N31" s="391"/>
      <c r="O31" s="397">
        <v>1858</v>
      </c>
      <c r="P31" s="389">
        <v>1858</v>
      </c>
      <c r="Q31" s="391"/>
      <c r="R31" s="397"/>
      <c r="S31" s="389"/>
      <c r="T31" s="391"/>
    </row>
    <row r="32" spans="1:20" ht="22.5">
      <c r="A32" s="392" t="s">
        <v>347</v>
      </c>
      <c r="B32" s="386" t="s">
        <v>348</v>
      </c>
      <c r="C32" s="387">
        <f t="shared" si="5"/>
        <v>0</v>
      </c>
      <c r="D32" s="387">
        <f t="shared" si="3"/>
        <v>0</v>
      </c>
      <c r="E32" s="388">
        <f t="shared" si="4"/>
        <v>0</v>
      </c>
      <c r="F32" s="387"/>
      <c r="G32" s="387"/>
      <c r="H32" s="388"/>
      <c r="I32" s="387"/>
      <c r="J32" s="387"/>
      <c r="K32" s="388"/>
      <c r="L32" s="397"/>
      <c r="M32" s="389"/>
      <c r="N32" s="391"/>
      <c r="O32" s="397"/>
      <c r="P32" s="389"/>
      <c r="Q32" s="391"/>
      <c r="R32" s="397"/>
      <c r="S32" s="389"/>
      <c r="T32" s="391"/>
    </row>
    <row r="33" spans="1:20" ht="12.75">
      <c r="A33" s="392" t="s">
        <v>349</v>
      </c>
      <c r="B33" s="386" t="s">
        <v>350</v>
      </c>
      <c r="C33" s="387">
        <f t="shared" si="5"/>
        <v>0</v>
      </c>
      <c r="D33" s="387">
        <f t="shared" si="3"/>
        <v>0</v>
      </c>
      <c r="E33" s="388">
        <f t="shared" si="4"/>
        <v>0</v>
      </c>
      <c r="F33" s="387"/>
      <c r="G33" s="387"/>
      <c r="H33" s="388"/>
      <c r="I33" s="387"/>
      <c r="J33" s="387"/>
      <c r="K33" s="388"/>
      <c r="L33" s="397"/>
      <c r="M33" s="389"/>
      <c r="N33" s="391"/>
      <c r="O33" s="397"/>
      <c r="P33" s="389"/>
      <c r="Q33" s="391"/>
      <c r="R33" s="397"/>
      <c r="S33" s="389"/>
      <c r="T33" s="391"/>
    </row>
    <row r="34" spans="1:20" ht="12.75">
      <c r="A34" s="392" t="s">
        <v>351</v>
      </c>
      <c r="B34" s="386" t="s">
        <v>352</v>
      </c>
      <c r="C34" s="387">
        <f t="shared" si="5"/>
        <v>0</v>
      </c>
      <c r="D34" s="387">
        <f t="shared" si="3"/>
        <v>0</v>
      </c>
      <c r="E34" s="388">
        <f t="shared" si="4"/>
        <v>0</v>
      </c>
      <c r="F34" s="387"/>
      <c r="G34" s="387"/>
      <c r="H34" s="388"/>
      <c r="I34" s="387"/>
      <c r="J34" s="387"/>
      <c r="K34" s="388"/>
      <c r="L34" s="397"/>
      <c r="M34" s="389"/>
      <c r="N34" s="391"/>
      <c r="O34" s="397"/>
      <c r="P34" s="389"/>
      <c r="Q34" s="391"/>
      <c r="R34" s="397"/>
      <c r="S34" s="389"/>
      <c r="T34" s="391"/>
    </row>
    <row r="35" spans="1:20" ht="12.75">
      <c r="A35" s="398" t="s">
        <v>353</v>
      </c>
      <c r="B35" s="396" t="s">
        <v>354</v>
      </c>
      <c r="C35" s="387">
        <f t="shared" si="5"/>
        <v>3848</v>
      </c>
      <c r="D35" s="387">
        <f t="shared" si="3"/>
        <v>3848</v>
      </c>
      <c r="E35" s="388">
        <f t="shared" si="4"/>
        <v>0</v>
      </c>
      <c r="F35" s="387"/>
      <c r="G35" s="387"/>
      <c r="H35" s="388"/>
      <c r="I35" s="387"/>
      <c r="J35" s="387"/>
      <c r="K35" s="388"/>
      <c r="L35" s="397">
        <v>3848</v>
      </c>
      <c r="M35" s="389">
        <v>3848</v>
      </c>
      <c r="N35" s="391"/>
      <c r="O35" s="397"/>
      <c r="P35" s="389"/>
      <c r="Q35" s="391"/>
      <c r="R35" s="397"/>
      <c r="S35" s="389"/>
      <c r="T35" s="391"/>
    </row>
    <row r="36" spans="1:20" ht="12.75">
      <c r="A36" s="392" t="s">
        <v>355</v>
      </c>
      <c r="B36" s="386" t="s">
        <v>356</v>
      </c>
      <c r="C36" s="387">
        <f t="shared" si="5"/>
        <v>5234</v>
      </c>
      <c r="D36" s="387">
        <f t="shared" si="3"/>
        <v>5234</v>
      </c>
      <c r="E36" s="388">
        <f t="shared" si="4"/>
        <v>0</v>
      </c>
      <c r="F36" s="387">
        <v>4611</v>
      </c>
      <c r="G36" s="387">
        <v>4611</v>
      </c>
      <c r="H36" s="388"/>
      <c r="I36" s="387">
        <v>623</v>
      </c>
      <c r="J36" s="387">
        <v>623</v>
      </c>
      <c r="K36" s="388"/>
      <c r="L36" s="397"/>
      <c r="M36" s="389"/>
      <c r="N36" s="391"/>
      <c r="O36" s="397"/>
      <c r="P36" s="389"/>
      <c r="Q36" s="391"/>
      <c r="R36" s="397"/>
      <c r="S36" s="389"/>
      <c r="T36" s="391"/>
    </row>
    <row r="37" spans="1:20" ht="12.75">
      <c r="A37" s="392" t="s">
        <v>357</v>
      </c>
      <c r="B37" s="386" t="s">
        <v>358</v>
      </c>
      <c r="C37" s="387">
        <f t="shared" si="5"/>
        <v>0</v>
      </c>
      <c r="D37" s="387">
        <f t="shared" si="3"/>
        <v>0</v>
      </c>
      <c r="E37" s="388">
        <f t="shared" si="4"/>
        <v>0</v>
      </c>
      <c r="F37" s="387"/>
      <c r="G37" s="387"/>
      <c r="H37" s="388"/>
      <c r="I37" s="387"/>
      <c r="J37" s="387"/>
      <c r="K37" s="388"/>
      <c r="L37" s="397"/>
      <c r="M37" s="389"/>
      <c r="N37" s="391"/>
      <c r="O37" s="397"/>
      <c r="P37" s="389"/>
      <c r="Q37" s="391"/>
      <c r="R37" s="397"/>
      <c r="S37" s="389"/>
      <c r="T37" s="391"/>
    </row>
    <row r="38" spans="1:20" ht="12.75">
      <c r="A38" s="392" t="s">
        <v>359</v>
      </c>
      <c r="B38" s="399" t="s">
        <v>360</v>
      </c>
      <c r="C38" s="387">
        <f t="shared" si="5"/>
        <v>311</v>
      </c>
      <c r="D38" s="387">
        <f t="shared" si="3"/>
        <v>311</v>
      </c>
      <c r="E38" s="388">
        <f t="shared" si="4"/>
        <v>0</v>
      </c>
      <c r="F38" s="387">
        <v>82</v>
      </c>
      <c r="G38" s="387">
        <v>82</v>
      </c>
      <c r="H38" s="388"/>
      <c r="I38" s="387">
        <v>22</v>
      </c>
      <c r="J38" s="387">
        <v>22</v>
      </c>
      <c r="K38" s="388"/>
      <c r="L38" s="397">
        <v>207</v>
      </c>
      <c r="M38" s="389">
        <v>207</v>
      </c>
      <c r="N38" s="391"/>
      <c r="O38" s="397"/>
      <c r="P38" s="389"/>
      <c r="Q38" s="391"/>
      <c r="R38" s="397"/>
      <c r="S38" s="389"/>
      <c r="T38" s="391"/>
    </row>
    <row r="39" spans="1:20" ht="12.75">
      <c r="A39" s="392"/>
      <c r="B39" s="400"/>
      <c r="C39" s="387"/>
      <c r="D39" s="387"/>
      <c r="E39" s="388"/>
      <c r="F39" s="387"/>
      <c r="G39" s="387"/>
      <c r="H39" s="388"/>
      <c r="I39" s="387"/>
      <c r="J39" s="387"/>
      <c r="K39" s="388"/>
      <c r="L39" s="397"/>
      <c r="M39" s="389"/>
      <c r="N39" s="401"/>
      <c r="O39" s="397"/>
      <c r="P39" s="389"/>
      <c r="Q39" s="401"/>
      <c r="R39" s="397"/>
      <c r="S39" s="389"/>
      <c r="T39" s="391"/>
    </row>
    <row r="40" spans="1:20" s="404" customFormat="1" ht="25.5" customHeight="1">
      <c r="A40" s="483" t="s">
        <v>361</v>
      </c>
      <c r="B40" s="483"/>
      <c r="C40" s="402">
        <f aca="true" t="shared" si="6" ref="C40:T40">SUM(C4:C38)</f>
        <v>222358</v>
      </c>
      <c r="D40" s="402">
        <f t="shared" si="6"/>
        <v>241476</v>
      </c>
      <c r="E40" s="402">
        <f t="shared" si="6"/>
        <v>0</v>
      </c>
      <c r="F40" s="402">
        <f t="shared" si="6"/>
        <v>9940</v>
      </c>
      <c r="G40" s="402">
        <f t="shared" si="6"/>
        <v>10101</v>
      </c>
      <c r="H40" s="402">
        <f t="shared" si="6"/>
        <v>0</v>
      </c>
      <c r="I40" s="402">
        <f t="shared" si="6"/>
        <v>2469</v>
      </c>
      <c r="J40" s="402">
        <f t="shared" si="6"/>
        <v>2510</v>
      </c>
      <c r="K40" s="402">
        <f t="shared" si="6"/>
        <v>0</v>
      </c>
      <c r="L40" s="402">
        <f t="shared" si="6"/>
        <v>11033</v>
      </c>
      <c r="M40" s="402">
        <f t="shared" si="6"/>
        <v>28183</v>
      </c>
      <c r="N40" s="402">
        <f t="shared" si="6"/>
        <v>0</v>
      </c>
      <c r="O40" s="402">
        <f t="shared" si="6"/>
        <v>198916</v>
      </c>
      <c r="P40" s="402">
        <f t="shared" si="6"/>
        <v>200682</v>
      </c>
      <c r="Q40" s="402">
        <f t="shared" si="6"/>
        <v>0</v>
      </c>
      <c r="R40" s="402">
        <f t="shared" si="6"/>
        <v>0</v>
      </c>
      <c r="S40" s="402">
        <f t="shared" si="6"/>
        <v>0</v>
      </c>
      <c r="T40" s="403">
        <f t="shared" si="6"/>
        <v>0</v>
      </c>
    </row>
    <row r="41" spans="1:20" s="414" customFormat="1" ht="14.25" customHeight="1">
      <c r="A41" s="405"/>
      <c r="B41" s="406"/>
      <c r="C41" s="407"/>
      <c r="D41" s="407"/>
      <c r="E41" s="408"/>
      <c r="F41" s="409"/>
      <c r="G41" s="409"/>
      <c r="H41" s="410"/>
      <c r="I41" s="409"/>
      <c r="J41" s="409"/>
      <c r="K41" s="410"/>
      <c r="L41" s="411"/>
      <c r="M41" s="411"/>
      <c r="N41" s="412"/>
      <c r="O41" s="411"/>
      <c r="P41" s="411"/>
      <c r="Q41" s="412"/>
      <c r="R41" s="411"/>
      <c r="S41" s="411"/>
      <c r="T41" s="413"/>
    </row>
    <row r="42" spans="1:20" ht="12.75">
      <c r="A42" s="385" t="s">
        <v>362</v>
      </c>
      <c r="B42" s="386" t="s">
        <v>363</v>
      </c>
      <c r="C42" s="395">
        <f aca="true" t="shared" si="7" ref="C42:E44">F42+I42+L42+O42+R42</f>
        <v>56876</v>
      </c>
      <c r="D42" s="387">
        <f t="shared" si="7"/>
        <v>51791</v>
      </c>
      <c r="E42" s="388">
        <f t="shared" si="7"/>
        <v>0</v>
      </c>
      <c r="F42" s="387">
        <v>35497</v>
      </c>
      <c r="G42" s="387">
        <v>33281</v>
      </c>
      <c r="H42" s="388"/>
      <c r="I42" s="387">
        <v>8813</v>
      </c>
      <c r="J42" s="387">
        <v>8215</v>
      </c>
      <c r="K42" s="388"/>
      <c r="L42" s="389">
        <v>11086</v>
      </c>
      <c r="M42" s="389">
        <v>10295</v>
      </c>
      <c r="N42" s="391"/>
      <c r="O42" s="389">
        <v>1480</v>
      </c>
      <c r="P42" s="389"/>
      <c r="Q42" s="391"/>
      <c r="R42" s="389"/>
      <c r="S42" s="389"/>
      <c r="T42" s="391"/>
    </row>
    <row r="43" spans="1:20" ht="12.75">
      <c r="A43" s="385" t="s">
        <v>362</v>
      </c>
      <c r="B43" s="386" t="s">
        <v>364</v>
      </c>
      <c r="C43" s="387">
        <f t="shared" si="7"/>
        <v>0</v>
      </c>
      <c r="D43" s="387">
        <f t="shared" si="7"/>
        <v>0</v>
      </c>
      <c r="E43" s="388">
        <f t="shared" si="7"/>
        <v>0</v>
      </c>
      <c r="F43" s="387"/>
      <c r="G43" s="387"/>
      <c r="H43" s="388"/>
      <c r="I43" s="387"/>
      <c r="J43" s="387"/>
      <c r="K43" s="388"/>
      <c r="L43" s="389"/>
      <c r="M43" s="389"/>
      <c r="N43" s="391"/>
      <c r="O43" s="389"/>
      <c r="P43" s="389"/>
      <c r="Q43" s="391"/>
      <c r="R43" s="389"/>
      <c r="S43" s="389"/>
      <c r="T43" s="391"/>
    </row>
    <row r="44" spans="1:20" ht="12.75">
      <c r="A44" s="392" t="s">
        <v>365</v>
      </c>
      <c r="B44" s="386" t="s">
        <v>366</v>
      </c>
      <c r="C44" s="387">
        <f t="shared" si="7"/>
        <v>0</v>
      </c>
      <c r="D44" s="387">
        <f t="shared" si="7"/>
        <v>0</v>
      </c>
      <c r="E44" s="388">
        <f t="shared" si="7"/>
        <v>0</v>
      </c>
      <c r="F44" s="387"/>
      <c r="G44" s="387"/>
      <c r="H44" s="388"/>
      <c r="I44" s="387"/>
      <c r="J44" s="387"/>
      <c r="K44" s="388"/>
      <c r="L44" s="389"/>
      <c r="M44" s="389"/>
      <c r="N44" s="391"/>
      <c r="O44" s="389"/>
      <c r="P44" s="389"/>
      <c r="Q44" s="391"/>
      <c r="R44" s="389"/>
      <c r="S44" s="389"/>
      <c r="T44" s="391"/>
    </row>
    <row r="45" spans="1:20" ht="12.75">
      <c r="A45" s="392"/>
      <c r="B45" s="415"/>
      <c r="C45" s="387"/>
      <c r="D45" s="387"/>
      <c r="E45" s="388"/>
      <c r="F45" s="387"/>
      <c r="G45" s="387"/>
      <c r="H45" s="388"/>
      <c r="I45" s="387"/>
      <c r="J45" s="387"/>
      <c r="K45" s="388"/>
      <c r="L45" s="389"/>
      <c r="M45" s="389"/>
      <c r="N45" s="401"/>
      <c r="O45" s="389"/>
      <c r="P45" s="389"/>
      <c r="Q45" s="401"/>
      <c r="R45" s="389"/>
      <c r="S45" s="389"/>
      <c r="T45" s="391"/>
    </row>
    <row r="46" spans="1:20" s="404" customFormat="1" ht="25.5" customHeight="1">
      <c r="A46" s="486" t="s">
        <v>367</v>
      </c>
      <c r="B46" s="486"/>
      <c r="C46" s="402">
        <f aca="true" t="shared" si="8" ref="C46:T46">SUM(C42:C44)</f>
        <v>56876</v>
      </c>
      <c r="D46" s="402">
        <f t="shared" si="8"/>
        <v>51791</v>
      </c>
      <c r="E46" s="402">
        <f t="shared" si="8"/>
        <v>0</v>
      </c>
      <c r="F46" s="402">
        <f t="shared" si="8"/>
        <v>35497</v>
      </c>
      <c r="G46" s="402">
        <f t="shared" si="8"/>
        <v>33281</v>
      </c>
      <c r="H46" s="402">
        <f t="shared" si="8"/>
        <v>0</v>
      </c>
      <c r="I46" s="402">
        <f t="shared" si="8"/>
        <v>8813</v>
      </c>
      <c r="J46" s="402">
        <f t="shared" si="8"/>
        <v>8215</v>
      </c>
      <c r="K46" s="402">
        <f t="shared" si="8"/>
        <v>0</v>
      </c>
      <c r="L46" s="402">
        <f t="shared" si="8"/>
        <v>11086</v>
      </c>
      <c r="M46" s="402">
        <f t="shared" si="8"/>
        <v>10295</v>
      </c>
      <c r="N46" s="402">
        <f t="shared" si="8"/>
        <v>0</v>
      </c>
      <c r="O46" s="402">
        <f t="shared" si="8"/>
        <v>1480</v>
      </c>
      <c r="P46" s="402">
        <f t="shared" si="8"/>
        <v>0</v>
      </c>
      <c r="Q46" s="402">
        <f t="shared" si="8"/>
        <v>0</v>
      </c>
      <c r="R46" s="402">
        <f t="shared" si="8"/>
        <v>0</v>
      </c>
      <c r="S46" s="402">
        <f t="shared" si="8"/>
        <v>0</v>
      </c>
      <c r="T46" s="402">
        <f t="shared" si="8"/>
        <v>0</v>
      </c>
    </row>
    <row r="47" spans="1:20" s="414" customFormat="1" ht="12.75" customHeight="1">
      <c r="A47" s="416"/>
      <c r="B47" s="417"/>
      <c r="C47" s="418"/>
      <c r="D47" s="407"/>
      <c r="E47" s="408"/>
      <c r="F47" s="409"/>
      <c r="G47" s="409"/>
      <c r="H47" s="410"/>
      <c r="I47" s="409"/>
      <c r="J47" s="409"/>
      <c r="K47" s="410"/>
      <c r="L47" s="409"/>
      <c r="M47" s="409"/>
      <c r="N47" s="410"/>
      <c r="O47" s="409"/>
      <c r="P47" s="409"/>
      <c r="Q47" s="410"/>
      <c r="R47" s="409"/>
      <c r="S47" s="409"/>
      <c r="T47" s="413"/>
    </row>
    <row r="48" spans="1:20" ht="22.5">
      <c r="A48" s="385" t="s">
        <v>368</v>
      </c>
      <c r="B48" s="386" t="s">
        <v>369</v>
      </c>
      <c r="C48" s="419">
        <f aca="true" t="shared" si="9" ref="C48:E50">F48+I48+L48+O48+R48</f>
        <v>3505</v>
      </c>
      <c r="D48" s="387">
        <f t="shared" si="9"/>
        <v>1752</v>
      </c>
      <c r="E48" s="388">
        <f t="shared" si="9"/>
        <v>0</v>
      </c>
      <c r="F48" s="387"/>
      <c r="G48" s="387"/>
      <c r="H48" s="388"/>
      <c r="I48" s="387"/>
      <c r="J48" s="387"/>
      <c r="K48" s="388"/>
      <c r="L48" s="389">
        <v>3505</v>
      </c>
      <c r="M48" s="389">
        <v>1752</v>
      </c>
      <c r="N48" s="391"/>
      <c r="O48" s="389"/>
      <c r="P48" s="389"/>
      <c r="Q48" s="391"/>
      <c r="R48" s="389"/>
      <c r="S48" s="389"/>
      <c r="T48" s="391"/>
    </row>
    <row r="49" spans="1:20" ht="22.5">
      <c r="A49" s="385" t="s">
        <v>370</v>
      </c>
      <c r="B49" s="386" t="s">
        <v>371</v>
      </c>
      <c r="C49" s="419">
        <f t="shared" si="9"/>
        <v>6960</v>
      </c>
      <c r="D49" s="387">
        <f t="shared" si="9"/>
        <v>3480</v>
      </c>
      <c r="E49" s="388">
        <f t="shared" si="9"/>
        <v>0</v>
      </c>
      <c r="F49" s="387"/>
      <c r="G49" s="387"/>
      <c r="H49" s="388"/>
      <c r="I49" s="387"/>
      <c r="J49" s="387"/>
      <c r="K49" s="388"/>
      <c r="L49" s="389">
        <v>6960</v>
      </c>
      <c r="M49" s="389">
        <v>3480</v>
      </c>
      <c r="N49" s="391"/>
      <c r="O49" s="389"/>
      <c r="P49" s="389"/>
      <c r="Q49" s="391"/>
      <c r="R49" s="389"/>
      <c r="S49" s="389"/>
      <c r="T49" s="391"/>
    </row>
    <row r="50" spans="1:20" ht="12.75">
      <c r="A50" s="385" t="s">
        <v>372</v>
      </c>
      <c r="B50" s="386" t="s">
        <v>373</v>
      </c>
      <c r="C50" s="419">
        <f t="shared" si="9"/>
        <v>11599</v>
      </c>
      <c r="D50" s="387">
        <f t="shared" si="9"/>
        <v>8366</v>
      </c>
      <c r="E50" s="388">
        <f t="shared" si="9"/>
        <v>0</v>
      </c>
      <c r="F50" s="387">
        <v>5202</v>
      </c>
      <c r="G50" s="387">
        <v>2881</v>
      </c>
      <c r="H50" s="388"/>
      <c r="I50" s="387">
        <v>1405</v>
      </c>
      <c r="J50" s="387">
        <v>778</v>
      </c>
      <c r="K50" s="388"/>
      <c r="L50" s="389">
        <v>4992</v>
      </c>
      <c r="M50" s="389">
        <v>4707</v>
      </c>
      <c r="N50" s="391"/>
      <c r="O50" s="389"/>
      <c r="P50" s="389"/>
      <c r="Q50" s="391"/>
      <c r="R50" s="389"/>
      <c r="S50" s="389"/>
      <c r="T50" s="391"/>
    </row>
    <row r="51" spans="1:20" s="414" customFormat="1" ht="12.75" customHeight="1">
      <c r="A51" s="416"/>
      <c r="B51" s="417"/>
      <c r="C51" s="418"/>
      <c r="D51" s="407"/>
      <c r="E51" s="408"/>
      <c r="F51" s="409"/>
      <c r="G51" s="409"/>
      <c r="H51" s="410"/>
      <c r="I51" s="409"/>
      <c r="J51" s="409"/>
      <c r="K51" s="410"/>
      <c r="L51" s="409"/>
      <c r="M51" s="409"/>
      <c r="N51" s="410"/>
      <c r="O51" s="409"/>
      <c r="P51" s="409"/>
      <c r="Q51" s="410"/>
      <c r="R51" s="409"/>
      <c r="S51" s="409"/>
      <c r="T51" s="413"/>
    </row>
    <row r="52" spans="1:20" s="414" customFormat="1" ht="12.75" customHeight="1">
      <c r="A52" s="484" t="s">
        <v>374</v>
      </c>
      <c r="B52" s="484"/>
      <c r="C52" s="408">
        <f aca="true" t="shared" si="10" ref="C52:T52">SUM(C48:C50)</f>
        <v>22064</v>
      </c>
      <c r="D52" s="408">
        <f t="shared" si="10"/>
        <v>13598</v>
      </c>
      <c r="E52" s="408">
        <f t="shared" si="10"/>
        <v>0</v>
      </c>
      <c r="F52" s="408">
        <f t="shared" si="10"/>
        <v>5202</v>
      </c>
      <c r="G52" s="408">
        <f t="shared" si="10"/>
        <v>2881</v>
      </c>
      <c r="H52" s="408">
        <f t="shared" si="10"/>
        <v>0</v>
      </c>
      <c r="I52" s="408">
        <f t="shared" si="10"/>
        <v>1405</v>
      </c>
      <c r="J52" s="408">
        <f t="shared" si="10"/>
        <v>778</v>
      </c>
      <c r="K52" s="408">
        <f t="shared" si="10"/>
        <v>0</v>
      </c>
      <c r="L52" s="408">
        <f t="shared" si="10"/>
        <v>15457</v>
      </c>
      <c r="M52" s="408">
        <f t="shared" si="10"/>
        <v>9939</v>
      </c>
      <c r="N52" s="408">
        <f t="shared" si="10"/>
        <v>0</v>
      </c>
      <c r="O52" s="408">
        <f t="shared" si="10"/>
        <v>0</v>
      </c>
      <c r="P52" s="408">
        <f t="shared" si="10"/>
        <v>0</v>
      </c>
      <c r="Q52" s="408">
        <f t="shared" si="10"/>
        <v>0</v>
      </c>
      <c r="R52" s="408">
        <f t="shared" si="10"/>
        <v>0</v>
      </c>
      <c r="S52" s="408">
        <f t="shared" si="10"/>
        <v>0</v>
      </c>
      <c r="T52" s="420">
        <f t="shared" si="10"/>
        <v>0</v>
      </c>
    </row>
    <row r="53" spans="1:20" ht="12.75" customHeight="1">
      <c r="A53" s="381"/>
      <c r="B53" s="421"/>
      <c r="C53" s="387"/>
      <c r="D53" s="387"/>
      <c r="E53" s="388"/>
      <c r="F53" s="422"/>
      <c r="G53" s="422"/>
      <c r="H53" s="423"/>
      <c r="I53" s="422"/>
      <c r="J53" s="422"/>
      <c r="K53" s="423"/>
      <c r="L53" s="422"/>
      <c r="M53" s="422"/>
      <c r="N53" s="424"/>
      <c r="O53" s="422"/>
      <c r="P53" s="422"/>
      <c r="Q53" s="424"/>
      <c r="R53" s="422"/>
      <c r="S53" s="422"/>
      <c r="T53" s="424"/>
    </row>
    <row r="54" spans="1:20" ht="12.75">
      <c r="A54" s="425" t="s">
        <v>375</v>
      </c>
      <c r="B54" s="399" t="s">
        <v>376</v>
      </c>
      <c r="C54" s="419">
        <f aca="true" t="shared" si="11" ref="C54:E56">F54+I54+L54+O54+R54</f>
        <v>24848</v>
      </c>
      <c r="D54" s="387">
        <f t="shared" si="11"/>
        <v>12563</v>
      </c>
      <c r="E54" s="388">
        <f t="shared" si="11"/>
        <v>0</v>
      </c>
      <c r="F54" s="387">
        <v>18815</v>
      </c>
      <c r="G54" s="387">
        <v>9584</v>
      </c>
      <c r="H54" s="388"/>
      <c r="I54" s="387">
        <v>5025</v>
      </c>
      <c r="J54" s="387">
        <v>2563</v>
      </c>
      <c r="K54" s="388"/>
      <c r="L54" s="389">
        <v>1008</v>
      </c>
      <c r="M54" s="389">
        <v>416</v>
      </c>
      <c r="N54" s="391"/>
      <c r="O54" s="389"/>
      <c r="P54" s="389"/>
      <c r="Q54" s="391"/>
      <c r="R54" s="389"/>
      <c r="S54" s="389"/>
      <c r="T54" s="391"/>
    </row>
    <row r="55" spans="1:20" ht="12.75">
      <c r="A55" s="425" t="s">
        <v>377</v>
      </c>
      <c r="B55" s="399" t="s">
        <v>378</v>
      </c>
      <c r="C55" s="419">
        <f t="shared" si="11"/>
        <v>448</v>
      </c>
      <c r="D55" s="387">
        <f t="shared" si="11"/>
        <v>224</v>
      </c>
      <c r="E55" s="388">
        <f t="shared" si="11"/>
        <v>0</v>
      </c>
      <c r="F55" s="387"/>
      <c r="G55" s="387"/>
      <c r="H55" s="388"/>
      <c r="I55" s="387"/>
      <c r="J55" s="387"/>
      <c r="K55" s="388"/>
      <c r="L55" s="389">
        <v>448</v>
      </c>
      <c r="M55" s="389">
        <v>224</v>
      </c>
      <c r="N55" s="391"/>
      <c r="O55" s="389"/>
      <c r="P55" s="389"/>
      <c r="Q55" s="391"/>
      <c r="R55" s="389"/>
      <c r="S55" s="389"/>
      <c r="T55" s="391"/>
    </row>
    <row r="56" spans="1:20" ht="12.75">
      <c r="A56" s="385" t="s">
        <v>379</v>
      </c>
      <c r="B56" s="426" t="s">
        <v>380</v>
      </c>
      <c r="C56" s="419">
        <f t="shared" si="11"/>
        <v>1793</v>
      </c>
      <c r="D56" s="387">
        <f t="shared" si="11"/>
        <v>861</v>
      </c>
      <c r="E56" s="388">
        <f t="shared" si="11"/>
        <v>0</v>
      </c>
      <c r="F56" s="387">
        <v>1376</v>
      </c>
      <c r="G56" s="387">
        <v>688</v>
      </c>
      <c r="H56" s="388"/>
      <c r="I56" s="387">
        <v>346</v>
      </c>
      <c r="J56" s="387">
        <v>173</v>
      </c>
      <c r="K56" s="388"/>
      <c r="L56" s="389">
        <v>71</v>
      </c>
      <c r="M56" s="389"/>
      <c r="N56" s="391"/>
      <c r="O56" s="389"/>
      <c r="P56" s="389"/>
      <c r="Q56" s="391"/>
      <c r="R56" s="389"/>
      <c r="S56" s="389"/>
      <c r="T56" s="391"/>
    </row>
    <row r="57" spans="1:20" ht="12.75">
      <c r="A57" s="427"/>
      <c r="B57" s="426"/>
      <c r="C57" s="419"/>
      <c r="D57" s="387"/>
      <c r="E57" s="388"/>
      <c r="F57" s="387"/>
      <c r="G57" s="387"/>
      <c r="H57" s="388"/>
      <c r="I57" s="387"/>
      <c r="J57" s="387"/>
      <c r="K57" s="388"/>
      <c r="L57" s="389"/>
      <c r="M57" s="389"/>
      <c r="N57" s="391"/>
      <c r="O57" s="389"/>
      <c r="P57" s="389"/>
      <c r="Q57" s="391"/>
      <c r="R57" s="389"/>
      <c r="S57" s="389"/>
      <c r="T57" s="391"/>
    </row>
    <row r="58" spans="1:20" s="414" customFormat="1" ht="12.75" customHeight="1">
      <c r="A58" s="485" t="s">
        <v>381</v>
      </c>
      <c r="B58" s="485"/>
      <c r="C58" s="408">
        <f aca="true" t="shared" si="12" ref="C58:T58">SUM(C54:C56)</f>
        <v>27089</v>
      </c>
      <c r="D58" s="408">
        <f t="shared" si="12"/>
        <v>13648</v>
      </c>
      <c r="E58" s="408">
        <f t="shared" si="12"/>
        <v>0</v>
      </c>
      <c r="F58" s="408">
        <f t="shared" si="12"/>
        <v>20191</v>
      </c>
      <c r="G58" s="408">
        <f t="shared" si="12"/>
        <v>10272</v>
      </c>
      <c r="H58" s="408">
        <f t="shared" si="12"/>
        <v>0</v>
      </c>
      <c r="I58" s="408">
        <f t="shared" si="12"/>
        <v>5371</v>
      </c>
      <c r="J58" s="408">
        <f t="shared" si="12"/>
        <v>2736</v>
      </c>
      <c r="K58" s="408">
        <f t="shared" si="12"/>
        <v>0</v>
      </c>
      <c r="L58" s="408">
        <f t="shared" si="12"/>
        <v>1527</v>
      </c>
      <c r="M58" s="408">
        <f t="shared" si="12"/>
        <v>640</v>
      </c>
      <c r="N58" s="408">
        <f t="shared" si="12"/>
        <v>0</v>
      </c>
      <c r="O58" s="408">
        <f t="shared" si="12"/>
        <v>0</v>
      </c>
      <c r="P58" s="408">
        <f t="shared" si="12"/>
        <v>0</v>
      </c>
      <c r="Q58" s="408">
        <f t="shared" si="12"/>
        <v>0</v>
      </c>
      <c r="R58" s="408">
        <f t="shared" si="12"/>
        <v>0</v>
      </c>
      <c r="S58" s="408">
        <f t="shared" si="12"/>
        <v>0</v>
      </c>
      <c r="T58" s="408">
        <f t="shared" si="12"/>
        <v>0</v>
      </c>
    </row>
    <row r="59" spans="1:20" ht="12.75">
      <c r="A59" s="428"/>
      <c r="B59" s="399"/>
      <c r="C59" s="387"/>
      <c r="D59" s="387"/>
      <c r="E59" s="388"/>
      <c r="F59" s="387"/>
      <c r="G59" s="387"/>
      <c r="H59" s="388"/>
      <c r="I59" s="387"/>
      <c r="J59" s="387"/>
      <c r="K59" s="388"/>
      <c r="L59" s="389"/>
      <c r="M59" s="389"/>
      <c r="N59" s="391"/>
      <c r="O59" s="389"/>
      <c r="P59" s="389"/>
      <c r="Q59" s="391"/>
      <c r="R59" s="389"/>
      <c r="S59" s="389"/>
      <c r="T59" s="391"/>
    </row>
    <row r="60" spans="1:20" ht="12.75">
      <c r="A60" s="425" t="s">
        <v>382</v>
      </c>
      <c r="B60" s="399" t="s">
        <v>383</v>
      </c>
      <c r="C60" s="387">
        <f aca="true" t="shared" si="13" ref="C60:E67">F60+I60+L60+O60+R60</f>
        <v>25737</v>
      </c>
      <c r="D60" s="387">
        <f t="shared" si="13"/>
        <v>25737</v>
      </c>
      <c r="E60" s="388">
        <f t="shared" si="13"/>
        <v>0</v>
      </c>
      <c r="F60" s="387">
        <v>14063</v>
      </c>
      <c r="G60" s="387">
        <v>14063</v>
      </c>
      <c r="H60" s="388"/>
      <c r="I60" s="387">
        <v>3707</v>
      </c>
      <c r="J60" s="387">
        <v>3707</v>
      </c>
      <c r="K60" s="388"/>
      <c r="L60" s="389">
        <v>7967</v>
      </c>
      <c r="M60" s="389">
        <v>7967</v>
      </c>
      <c r="N60" s="391"/>
      <c r="O60" s="389"/>
      <c r="P60" s="389"/>
      <c r="Q60" s="391"/>
      <c r="R60" s="389"/>
      <c r="S60" s="389"/>
      <c r="T60" s="391"/>
    </row>
    <row r="61" spans="1:20" ht="12.75">
      <c r="A61" s="385" t="s">
        <v>384</v>
      </c>
      <c r="B61" s="399" t="s">
        <v>385</v>
      </c>
      <c r="C61" s="387">
        <f t="shared" si="13"/>
        <v>1253</v>
      </c>
      <c r="D61" s="387">
        <f t="shared" si="13"/>
        <v>1253</v>
      </c>
      <c r="E61" s="388">
        <f t="shared" si="13"/>
        <v>0</v>
      </c>
      <c r="F61" s="387">
        <v>198</v>
      </c>
      <c r="G61" s="387">
        <v>198</v>
      </c>
      <c r="H61" s="388"/>
      <c r="I61" s="387">
        <v>53</v>
      </c>
      <c r="J61" s="387">
        <v>53</v>
      </c>
      <c r="K61" s="388"/>
      <c r="L61" s="389">
        <v>1002</v>
      </c>
      <c r="M61" s="389">
        <v>1002</v>
      </c>
      <c r="N61" s="391"/>
      <c r="O61" s="389"/>
      <c r="P61" s="389"/>
      <c r="Q61" s="391"/>
      <c r="R61" s="389"/>
      <c r="S61" s="389"/>
      <c r="T61" s="391"/>
    </row>
    <row r="62" spans="1:20" ht="12.75">
      <c r="A62" s="385" t="s">
        <v>386</v>
      </c>
      <c r="B62" s="399" t="s">
        <v>387</v>
      </c>
      <c r="C62" s="387">
        <f t="shared" si="13"/>
        <v>32890</v>
      </c>
      <c r="D62" s="387">
        <f t="shared" si="13"/>
        <v>32930</v>
      </c>
      <c r="E62" s="388">
        <f t="shared" si="13"/>
        <v>0</v>
      </c>
      <c r="F62" s="387">
        <v>25821</v>
      </c>
      <c r="G62" s="387">
        <v>25821</v>
      </c>
      <c r="H62" s="388"/>
      <c r="I62" s="387">
        <v>6782</v>
      </c>
      <c r="J62" s="387">
        <v>6782</v>
      </c>
      <c r="K62" s="388"/>
      <c r="L62" s="389">
        <v>287</v>
      </c>
      <c r="M62" s="389">
        <v>327</v>
      </c>
      <c r="N62" s="391"/>
      <c r="O62" s="389"/>
      <c r="P62" s="389"/>
      <c r="Q62" s="391"/>
      <c r="R62" s="389"/>
      <c r="S62" s="389"/>
      <c r="T62" s="391"/>
    </row>
    <row r="63" spans="1:20" ht="12.75">
      <c r="A63" s="385" t="s">
        <v>388</v>
      </c>
      <c r="B63" s="399" t="s">
        <v>389</v>
      </c>
      <c r="C63" s="387">
        <f t="shared" si="13"/>
        <v>0</v>
      </c>
      <c r="D63" s="387">
        <f t="shared" si="13"/>
        <v>0</v>
      </c>
      <c r="E63" s="388">
        <f t="shared" si="13"/>
        <v>0</v>
      </c>
      <c r="F63" s="387"/>
      <c r="G63" s="387"/>
      <c r="H63" s="388"/>
      <c r="I63" s="387"/>
      <c r="J63" s="387"/>
      <c r="K63" s="388"/>
      <c r="L63" s="387"/>
      <c r="M63" s="387"/>
      <c r="N63" s="388"/>
      <c r="O63" s="387"/>
      <c r="P63" s="387"/>
      <c r="Q63" s="388"/>
      <c r="R63" s="387"/>
      <c r="S63" s="387"/>
      <c r="T63" s="391"/>
    </row>
    <row r="64" spans="1:20" ht="12.75">
      <c r="A64" s="385" t="s">
        <v>390</v>
      </c>
      <c r="B64" s="399" t="s">
        <v>391</v>
      </c>
      <c r="C64" s="387">
        <f t="shared" si="13"/>
        <v>5073</v>
      </c>
      <c r="D64" s="387">
        <f t="shared" si="13"/>
        <v>5073</v>
      </c>
      <c r="E64" s="388">
        <f t="shared" si="13"/>
        <v>0</v>
      </c>
      <c r="F64" s="387">
        <v>3981</v>
      </c>
      <c r="G64" s="387">
        <v>3981</v>
      </c>
      <c r="H64" s="388"/>
      <c r="I64" s="387">
        <v>1050</v>
      </c>
      <c r="J64" s="387">
        <v>1050</v>
      </c>
      <c r="K64" s="388"/>
      <c r="L64" s="389">
        <v>42</v>
      </c>
      <c r="M64" s="389">
        <v>42</v>
      </c>
      <c r="N64" s="391"/>
      <c r="O64" s="389"/>
      <c r="P64" s="389"/>
      <c r="Q64" s="391"/>
      <c r="R64" s="389"/>
      <c r="S64" s="389"/>
      <c r="T64" s="391"/>
    </row>
    <row r="65" spans="1:20" ht="12.75">
      <c r="A65" s="385" t="s">
        <v>392</v>
      </c>
      <c r="B65" s="399" t="s">
        <v>393</v>
      </c>
      <c r="C65" s="387">
        <f t="shared" si="13"/>
        <v>3906</v>
      </c>
      <c r="D65" s="387">
        <f t="shared" si="13"/>
        <v>3906</v>
      </c>
      <c r="E65" s="388">
        <f t="shared" si="13"/>
        <v>0</v>
      </c>
      <c r="F65" s="387">
        <v>3058</v>
      </c>
      <c r="G65" s="387">
        <v>3058</v>
      </c>
      <c r="H65" s="388"/>
      <c r="I65" s="387">
        <v>826</v>
      </c>
      <c r="J65" s="387">
        <v>826</v>
      </c>
      <c r="K65" s="388"/>
      <c r="L65" s="389">
        <v>22</v>
      </c>
      <c r="M65" s="389">
        <v>22</v>
      </c>
      <c r="N65" s="391"/>
      <c r="O65" s="389"/>
      <c r="P65" s="389"/>
      <c r="Q65" s="391"/>
      <c r="R65" s="389"/>
      <c r="S65" s="389"/>
      <c r="T65" s="391"/>
    </row>
    <row r="66" spans="1:20" ht="12.75">
      <c r="A66" s="385" t="s">
        <v>394</v>
      </c>
      <c r="B66" s="399" t="s">
        <v>395</v>
      </c>
      <c r="C66" s="387">
        <f t="shared" si="13"/>
        <v>0</v>
      </c>
      <c r="D66" s="387">
        <f t="shared" si="13"/>
        <v>0</v>
      </c>
      <c r="E66" s="388">
        <f t="shared" si="13"/>
        <v>0</v>
      </c>
      <c r="F66" s="387"/>
      <c r="G66" s="387"/>
      <c r="H66" s="388"/>
      <c r="I66" s="387"/>
      <c r="J66" s="387"/>
      <c r="K66" s="388"/>
      <c r="L66" s="387"/>
      <c r="M66" s="387"/>
      <c r="N66" s="388"/>
      <c r="O66" s="387"/>
      <c r="P66" s="387"/>
      <c r="Q66" s="388"/>
      <c r="R66" s="387"/>
      <c r="S66" s="387"/>
      <c r="T66" s="391"/>
    </row>
    <row r="67" spans="1:20" ht="12.75">
      <c r="A67" s="392" t="s">
        <v>355</v>
      </c>
      <c r="B67" s="386" t="s">
        <v>356</v>
      </c>
      <c r="C67" s="387">
        <f t="shared" si="13"/>
        <v>1222</v>
      </c>
      <c r="D67" s="387">
        <f t="shared" si="13"/>
        <v>1222</v>
      </c>
      <c r="E67" s="388">
        <f t="shared" si="13"/>
        <v>0</v>
      </c>
      <c r="F67" s="387">
        <v>1077</v>
      </c>
      <c r="G67" s="387">
        <v>1077</v>
      </c>
      <c r="H67" s="388"/>
      <c r="I67" s="387">
        <v>145</v>
      </c>
      <c r="J67" s="387">
        <v>145</v>
      </c>
      <c r="K67" s="388"/>
      <c r="L67" s="397"/>
      <c r="M67" s="389"/>
      <c r="N67" s="391"/>
      <c r="O67" s="397"/>
      <c r="P67" s="389"/>
      <c r="Q67" s="391"/>
      <c r="R67" s="397"/>
      <c r="S67" s="389"/>
      <c r="T67" s="391"/>
    </row>
    <row r="68" spans="1:20" ht="12.75">
      <c r="A68" s="427"/>
      <c r="B68" s="399"/>
      <c r="C68" s="387"/>
      <c r="D68" s="387"/>
      <c r="E68" s="388"/>
      <c r="F68" s="387"/>
      <c r="G68" s="387"/>
      <c r="H68" s="388"/>
      <c r="I68" s="387"/>
      <c r="J68" s="387"/>
      <c r="K68" s="388"/>
      <c r="L68" s="389"/>
      <c r="M68" s="389"/>
      <c r="N68" s="401"/>
      <c r="O68" s="389"/>
      <c r="P68" s="389"/>
      <c r="Q68" s="401"/>
      <c r="R68" s="389"/>
      <c r="S68" s="389"/>
      <c r="T68" s="391"/>
    </row>
    <row r="69" spans="1:20" s="414" customFormat="1" ht="12.75" customHeight="1">
      <c r="A69" s="485" t="s">
        <v>396</v>
      </c>
      <c r="B69" s="485"/>
      <c r="C69" s="408">
        <f aca="true" t="shared" si="14" ref="C69:T69">SUM(C60:C67)</f>
        <v>70081</v>
      </c>
      <c r="D69" s="408">
        <f t="shared" si="14"/>
        <v>70121</v>
      </c>
      <c r="E69" s="408">
        <f t="shared" si="14"/>
        <v>0</v>
      </c>
      <c r="F69" s="408">
        <f t="shared" si="14"/>
        <v>48198</v>
      </c>
      <c r="G69" s="408">
        <f t="shared" si="14"/>
        <v>48198</v>
      </c>
      <c r="H69" s="408">
        <f t="shared" si="14"/>
        <v>0</v>
      </c>
      <c r="I69" s="408">
        <f t="shared" si="14"/>
        <v>12563</v>
      </c>
      <c r="J69" s="408">
        <f t="shared" si="14"/>
        <v>12563</v>
      </c>
      <c r="K69" s="408">
        <f t="shared" si="14"/>
        <v>0</v>
      </c>
      <c r="L69" s="408">
        <f t="shared" si="14"/>
        <v>9320</v>
      </c>
      <c r="M69" s="408">
        <f t="shared" si="14"/>
        <v>9360</v>
      </c>
      <c r="N69" s="408">
        <f t="shared" si="14"/>
        <v>0</v>
      </c>
      <c r="O69" s="408">
        <f t="shared" si="14"/>
        <v>0</v>
      </c>
      <c r="P69" s="408">
        <f t="shared" si="14"/>
        <v>0</v>
      </c>
      <c r="Q69" s="408">
        <f t="shared" si="14"/>
        <v>0</v>
      </c>
      <c r="R69" s="408">
        <f t="shared" si="14"/>
        <v>0</v>
      </c>
      <c r="S69" s="408">
        <f t="shared" si="14"/>
        <v>0</v>
      </c>
      <c r="T69" s="408">
        <f t="shared" si="14"/>
        <v>0</v>
      </c>
    </row>
    <row r="70" spans="1:20" ht="12.75">
      <c r="A70" s="385"/>
      <c r="B70" s="386"/>
      <c r="C70" s="387"/>
      <c r="D70" s="387"/>
      <c r="E70" s="388"/>
      <c r="F70" s="387"/>
      <c r="G70" s="387"/>
      <c r="H70" s="388"/>
      <c r="I70" s="387"/>
      <c r="J70" s="387"/>
      <c r="K70" s="388"/>
      <c r="L70" s="389"/>
      <c r="M70" s="389"/>
      <c r="N70" s="391"/>
      <c r="O70" s="389"/>
      <c r="P70" s="389"/>
      <c r="Q70" s="391"/>
      <c r="R70" s="389"/>
      <c r="S70" s="389"/>
      <c r="T70" s="391"/>
    </row>
    <row r="71" spans="1:20" s="429" customFormat="1" ht="26.25" customHeight="1">
      <c r="A71" s="483" t="s">
        <v>397</v>
      </c>
      <c r="B71" s="483"/>
      <c r="C71" s="402">
        <f aca="true" t="shared" si="15" ref="C71:T71">SUM(C52+C58+C69)</f>
        <v>119234</v>
      </c>
      <c r="D71" s="402">
        <f t="shared" si="15"/>
        <v>97367</v>
      </c>
      <c r="E71" s="402">
        <f t="shared" si="15"/>
        <v>0</v>
      </c>
      <c r="F71" s="402">
        <f t="shared" si="15"/>
        <v>73591</v>
      </c>
      <c r="G71" s="402">
        <f t="shared" si="15"/>
        <v>61351</v>
      </c>
      <c r="H71" s="402">
        <f t="shared" si="15"/>
        <v>0</v>
      </c>
      <c r="I71" s="402">
        <f t="shared" si="15"/>
        <v>19339</v>
      </c>
      <c r="J71" s="402">
        <f t="shared" si="15"/>
        <v>16077</v>
      </c>
      <c r="K71" s="402">
        <f t="shared" si="15"/>
        <v>0</v>
      </c>
      <c r="L71" s="402">
        <f t="shared" si="15"/>
        <v>26304</v>
      </c>
      <c r="M71" s="402">
        <f t="shared" si="15"/>
        <v>19939</v>
      </c>
      <c r="N71" s="402">
        <f t="shared" si="15"/>
        <v>0</v>
      </c>
      <c r="O71" s="402">
        <f t="shared" si="15"/>
        <v>0</v>
      </c>
      <c r="P71" s="402">
        <f t="shared" si="15"/>
        <v>0</v>
      </c>
      <c r="Q71" s="402">
        <f t="shared" si="15"/>
        <v>0</v>
      </c>
      <c r="R71" s="402">
        <f t="shared" si="15"/>
        <v>0</v>
      </c>
      <c r="S71" s="402">
        <f t="shared" si="15"/>
        <v>0</v>
      </c>
      <c r="T71" s="402">
        <f t="shared" si="15"/>
        <v>0</v>
      </c>
    </row>
    <row r="72" spans="1:20" s="435" customFormat="1" ht="13.5" customHeight="1">
      <c r="A72" s="430"/>
      <c r="B72" s="431"/>
      <c r="C72" s="432"/>
      <c r="D72" s="433"/>
      <c r="E72" s="433"/>
      <c r="F72" s="433"/>
      <c r="G72" s="433"/>
      <c r="H72" s="433"/>
      <c r="I72" s="433"/>
      <c r="J72" s="433"/>
      <c r="K72" s="433"/>
      <c r="L72" s="434"/>
      <c r="M72" s="434"/>
      <c r="N72" s="434"/>
      <c r="O72" s="434"/>
      <c r="P72" s="434"/>
      <c r="Q72" s="434"/>
      <c r="R72" s="434"/>
      <c r="S72" s="434"/>
      <c r="T72" s="434"/>
    </row>
    <row r="73" spans="1:20" ht="22.5">
      <c r="A73" s="385" t="s">
        <v>368</v>
      </c>
      <c r="B73" s="386" t="s">
        <v>369</v>
      </c>
      <c r="C73" s="419"/>
      <c r="D73" s="387">
        <f aca="true" t="shared" si="16" ref="D73:E75">G73+J73+M73+P73+S73</f>
        <v>1753</v>
      </c>
      <c r="E73" s="388">
        <f t="shared" si="16"/>
        <v>0</v>
      </c>
      <c r="F73" s="387"/>
      <c r="G73" s="387"/>
      <c r="H73" s="388"/>
      <c r="I73" s="387"/>
      <c r="J73" s="387"/>
      <c r="K73" s="388"/>
      <c r="L73" s="389"/>
      <c r="M73" s="389">
        <v>1753</v>
      </c>
      <c r="N73" s="391"/>
      <c r="O73" s="389"/>
      <c r="P73" s="389"/>
      <c r="Q73" s="391"/>
      <c r="R73" s="389"/>
      <c r="S73" s="389"/>
      <c r="T73" s="391"/>
    </row>
    <row r="74" spans="1:20" ht="22.5">
      <c r="A74" s="385" t="s">
        <v>370</v>
      </c>
      <c r="B74" s="386" t="s">
        <v>371</v>
      </c>
      <c r="C74" s="419"/>
      <c r="D74" s="387">
        <f t="shared" si="16"/>
        <v>3480</v>
      </c>
      <c r="E74" s="388">
        <f t="shared" si="16"/>
        <v>0</v>
      </c>
      <c r="F74" s="387"/>
      <c r="G74" s="387"/>
      <c r="H74" s="388"/>
      <c r="I74" s="387"/>
      <c r="J74" s="387"/>
      <c r="K74" s="388"/>
      <c r="L74" s="389"/>
      <c r="M74" s="389">
        <v>3480</v>
      </c>
      <c r="N74" s="391"/>
      <c r="O74" s="389"/>
      <c r="P74" s="389"/>
      <c r="Q74" s="391"/>
      <c r="R74" s="389"/>
      <c r="S74" s="389"/>
      <c r="T74" s="391"/>
    </row>
    <row r="75" spans="1:20" ht="12.75">
      <c r="A75" s="385" t="s">
        <v>372</v>
      </c>
      <c r="B75" s="386" t="s">
        <v>373</v>
      </c>
      <c r="C75" s="419"/>
      <c r="D75" s="387">
        <f t="shared" si="16"/>
        <v>5800</v>
      </c>
      <c r="E75" s="388">
        <f t="shared" si="16"/>
        <v>0</v>
      </c>
      <c r="F75" s="387"/>
      <c r="G75" s="387">
        <v>2601</v>
      </c>
      <c r="H75" s="388"/>
      <c r="I75" s="387"/>
      <c r="J75" s="387">
        <v>703</v>
      </c>
      <c r="K75" s="388"/>
      <c r="L75" s="389"/>
      <c r="M75" s="389">
        <v>2496</v>
      </c>
      <c r="N75" s="391"/>
      <c r="O75" s="389"/>
      <c r="P75" s="389"/>
      <c r="Q75" s="391"/>
      <c r="R75" s="389"/>
      <c r="S75" s="389"/>
      <c r="T75" s="391"/>
    </row>
    <row r="76" spans="1:20" s="414" customFormat="1" ht="12.75" customHeight="1">
      <c r="A76" s="416"/>
      <c r="B76" s="417"/>
      <c r="C76" s="418"/>
      <c r="D76" s="407"/>
      <c r="E76" s="408"/>
      <c r="F76" s="409"/>
      <c r="G76" s="409"/>
      <c r="H76" s="410"/>
      <c r="I76" s="409"/>
      <c r="J76" s="409"/>
      <c r="K76" s="410"/>
      <c r="L76" s="409"/>
      <c r="M76" s="409"/>
      <c r="N76" s="410"/>
      <c r="O76" s="409"/>
      <c r="P76" s="409"/>
      <c r="Q76" s="410"/>
      <c r="R76" s="409"/>
      <c r="S76" s="409"/>
      <c r="T76" s="413"/>
    </row>
    <row r="77" spans="1:20" s="414" customFormat="1" ht="12.75" customHeight="1">
      <c r="A77" s="484" t="s">
        <v>374</v>
      </c>
      <c r="B77" s="484"/>
      <c r="C77" s="408">
        <f aca="true" t="shared" si="17" ref="C77:T77">SUM(C73:C75)</f>
        <v>0</v>
      </c>
      <c r="D77" s="408">
        <f t="shared" si="17"/>
        <v>11033</v>
      </c>
      <c r="E77" s="408">
        <f t="shared" si="17"/>
        <v>0</v>
      </c>
      <c r="F77" s="408">
        <f t="shared" si="17"/>
        <v>0</v>
      </c>
      <c r="G77" s="408">
        <f t="shared" si="17"/>
        <v>2601</v>
      </c>
      <c r="H77" s="408">
        <f t="shared" si="17"/>
        <v>0</v>
      </c>
      <c r="I77" s="408">
        <f t="shared" si="17"/>
        <v>0</v>
      </c>
      <c r="J77" s="408">
        <f t="shared" si="17"/>
        <v>703</v>
      </c>
      <c r="K77" s="408">
        <f t="shared" si="17"/>
        <v>0</v>
      </c>
      <c r="L77" s="408">
        <f t="shared" si="17"/>
        <v>0</v>
      </c>
      <c r="M77" s="408">
        <f t="shared" si="17"/>
        <v>7729</v>
      </c>
      <c r="N77" s="408">
        <f t="shared" si="17"/>
        <v>0</v>
      </c>
      <c r="O77" s="408">
        <f t="shared" si="17"/>
        <v>0</v>
      </c>
      <c r="P77" s="408">
        <f t="shared" si="17"/>
        <v>0</v>
      </c>
      <c r="Q77" s="408">
        <f t="shared" si="17"/>
        <v>0</v>
      </c>
      <c r="R77" s="408">
        <f t="shared" si="17"/>
        <v>0</v>
      </c>
      <c r="S77" s="408">
        <f t="shared" si="17"/>
        <v>0</v>
      </c>
      <c r="T77" s="420">
        <f t="shared" si="17"/>
        <v>0</v>
      </c>
    </row>
    <row r="78" spans="1:20" ht="12.75" customHeight="1">
      <c r="A78" s="381"/>
      <c r="B78" s="421"/>
      <c r="C78" s="387"/>
      <c r="D78" s="387"/>
      <c r="E78" s="388"/>
      <c r="F78" s="422"/>
      <c r="G78" s="422"/>
      <c r="H78" s="423"/>
      <c r="I78" s="422"/>
      <c r="J78" s="422"/>
      <c r="K78" s="423"/>
      <c r="L78" s="422"/>
      <c r="M78" s="422"/>
      <c r="N78" s="424"/>
      <c r="O78" s="422"/>
      <c r="P78" s="422"/>
      <c r="Q78" s="424"/>
      <c r="R78" s="422"/>
      <c r="S78" s="422"/>
      <c r="T78" s="424"/>
    </row>
    <row r="79" spans="1:20" ht="12.75">
      <c r="A79" s="425" t="s">
        <v>375</v>
      </c>
      <c r="B79" s="399" t="s">
        <v>376</v>
      </c>
      <c r="C79" s="419"/>
      <c r="D79" s="387">
        <f aca="true" t="shared" si="18" ref="D79:E81">G79+J79+M79+P79+S79</f>
        <v>12713</v>
      </c>
      <c r="E79" s="388">
        <f t="shared" si="18"/>
        <v>0</v>
      </c>
      <c r="F79" s="387"/>
      <c r="G79" s="387">
        <v>9408</v>
      </c>
      <c r="H79" s="388"/>
      <c r="I79" s="387"/>
      <c r="J79" s="387">
        <v>2513</v>
      </c>
      <c r="K79" s="388"/>
      <c r="L79" s="389"/>
      <c r="M79" s="389">
        <v>792</v>
      </c>
      <c r="N79" s="391"/>
      <c r="O79" s="389"/>
      <c r="P79" s="389"/>
      <c r="Q79" s="391"/>
      <c r="R79" s="389"/>
      <c r="S79" s="389"/>
      <c r="T79" s="391"/>
    </row>
    <row r="80" spans="1:20" ht="12.75">
      <c r="A80" s="425" t="s">
        <v>377</v>
      </c>
      <c r="B80" s="399" t="s">
        <v>378</v>
      </c>
      <c r="C80" s="419"/>
      <c r="D80" s="387">
        <f t="shared" si="18"/>
        <v>224</v>
      </c>
      <c r="E80" s="388">
        <f t="shared" si="18"/>
        <v>0</v>
      </c>
      <c r="F80" s="387"/>
      <c r="G80" s="387"/>
      <c r="H80" s="388"/>
      <c r="I80" s="387"/>
      <c r="J80" s="387"/>
      <c r="K80" s="388"/>
      <c r="L80" s="389"/>
      <c r="M80" s="389">
        <v>224</v>
      </c>
      <c r="N80" s="391"/>
      <c r="O80" s="389"/>
      <c r="P80" s="389"/>
      <c r="Q80" s="391"/>
      <c r="R80" s="389"/>
      <c r="S80" s="389"/>
      <c r="T80" s="391"/>
    </row>
    <row r="81" spans="1:20" ht="12.75">
      <c r="A81" s="385" t="s">
        <v>379</v>
      </c>
      <c r="B81" s="426" t="s">
        <v>380</v>
      </c>
      <c r="C81" s="419"/>
      <c r="D81" s="387">
        <f t="shared" si="18"/>
        <v>932</v>
      </c>
      <c r="E81" s="388">
        <f t="shared" si="18"/>
        <v>0</v>
      </c>
      <c r="F81" s="387"/>
      <c r="G81" s="387">
        <v>688</v>
      </c>
      <c r="H81" s="388"/>
      <c r="I81" s="387"/>
      <c r="J81" s="387">
        <v>173</v>
      </c>
      <c r="K81" s="388"/>
      <c r="L81" s="389"/>
      <c r="M81" s="389">
        <v>71</v>
      </c>
      <c r="N81" s="391"/>
      <c r="O81" s="389"/>
      <c r="P81" s="389"/>
      <c r="Q81" s="391"/>
      <c r="R81" s="389"/>
      <c r="S81" s="389"/>
      <c r="T81" s="391"/>
    </row>
    <row r="82" spans="1:20" ht="12.75">
      <c r="A82" s="427"/>
      <c r="B82" s="426"/>
      <c r="C82" s="419"/>
      <c r="D82" s="387"/>
      <c r="E82" s="388"/>
      <c r="F82" s="387"/>
      <c r="G82" s="387"/>
      <c r="H82" s="388"/>
      <c r="I82" s="387"/>
      <c r="J82" s="387"/>
      <c r="K82" s="388"/>
      <c r="L82" s="389"/>
      <c r="M82" s="389"/>
      <c r="N82" s="391"/>
      <c r="O82" s="389"/>
      <c r="P82" s="389"/>
      <c r="Q82" s="391"/>
      <c r="R82" s="389"/>
      <c r="S82" s="389"/>
      <c r="T82" s="391"/>
    </row>
    <row r="83" spans="1:20" s="414" customFormat="1" ht="12.75" customHeight="1">
      <c r="A83" s="485" t="s">
        <v>381</v>
      </c>
      <c r="B83" s="485"/>
      <c r="C83" s="408">
        <f aca="true" t="shared" si="19" ref="C83:T83">SUM(C79:C81)</f>
        <v>0</v>
      </c>
      <c r="D83" s="408">
        <f t="shared" si="19"/>
        <v>13869</v>
      </c>
      <c r="E83" s="408">
        <f t="shared" si="19"/>
        <v>0</v>
      </c>
      <c r="F83" s="408">
        <f t="shared" si="19"/>
        <v>0</v>
      </c>
      <c r="G83" s="408">
        <f t="shared" si="19"/>
        <v>10096</v>
      </c>
      <c r="H83" s="408">
        <f t="shared" si="19"/>
        <v>0</v>
      </c>
      <c r="I83" s="408">
        <f t="shared" si="19"/>
        <v>0</v>
      </c>
      <c r="J83" s="408">
        <f t="shared" si="19"/>
        <v>2686</v>
      </c>
      <c r="K83" s="408">
        <f t="shared" si="19"/>
        <v>0</v>
      </c>
      <c r="L83" s="408">
        <f t="shared" si="19"/>
        <v>0</v>
      </c>
      <c r="M83" s="408">
        <f t="shared" si="19"/>
        <v>1087</v>
      </c>
      <c r="N83" s="408">
        <f t="shared" si="19"/>
        <v>0</v>
      </c>
      <c r="O83" s="408">
        <f t="shared" si="19"/>
        <v>0</v>
      </c>
      <c r="P83" s="408">
        <f t="shared" si="19"/>
        <v>0</v>
      </c>
      <c r="Q83" s="408">
        <f t="shared" si="19"/>
        <v>0</v>
      </c>
      <c r="R83" s="408">
        <f t="shared" si="19"/>
        <v>0</v>
      </c>
      <c r="S83" s="408">
        <f t="shared" si="19"/>
        <v>0</v>
      </c>
      <c r="T83" s="408">
        <f t="shared" si="19"/>
        <v>0</v>
      </c>
    </row>
    <row r="84" spans="1:20" ht="12.75">
      <c r="A84" s="428"/>
      <c r="B84" s="399"/>
      <c r="C84" s="387"/>
      <c r="D84" s="387"/>
      <c r="E84" s="388"/>
      <c r="F84" s="387"/>
      <c r="G84" s="387"/>
      <c r="H84" s="388"/>
      <c r="I84" s="387"/>
      <c r="J84" s="387"/>
      <c r="K84" s="388"/>
      <c r="L84" s="389"/>
      <c r="M84" s="389"/>
      <c r="N84" s="391"/>
      <c r="O84" s="389"/>
      <c r="P84" s="389"/>
      <c r="Q84" s="391"/>
      <c r="R84" s="389"/>
      <c r="S84" s="389"/>
      <c r="T84" s="391"/>
    </row>
    <row r="85" spans="1:20" s="435" customFormat="1" ht="26.25" customHeight="1">
      <c r="A85" s="483" t="s">
        <v>398</v>
      </c>
      <c r="B85" s="483"/>
      <c r="C85" s="402">
        <f aca="true" t="shared" si="20" ref="C85:T85">SUM(C77+C83)</f>
        <v>0</v>
      </c>
      <c r="D85" s="402">
        <f t="shared" si="20"/>
        <v>24902</v>
      </c>
      <c r="E85" s="402">
        <f t="shared" si="20"/>
        <v>0</v>
      </c>
      <c r="F85" s="402">
        <f t="shared" si="20"/>
        <v>0</v>
      </c>
      <c r="G85" s="402">
        <f t="shared" si="20"/>
        <v>12697</v>
      </c>
      <c r="H85" s="402">
        <f t="shared" si="20"/>
        <v>0</v>
      </c>
      <c r="I85" s="402">
        <f t="shared" si="20"/>
        <v>0</v>
      </c>
      <c r="J85" s="402">
        <f t="shared" si="20"/>
        <v>3389</v>
      </c>
      <c r="K85" s="402">
        <f t="shared" si="20"/>
        <v>0</v>
      </c>
      <c r="L85" s="402">
        <f t="shared" si="20"/>
        <v>0</v>
      </c>
      <c r="M85" s="402">
        <f t="shared" si="20"/>
        <v>8816</v>
      </c>
      <c r="N85" s="402">
        <f t="shared" si="20"/>
        <v>0</v>
      </c>
      <c r="O85" s="402">
        <f t="shared" si="20"/>
        <v>0</v>
      </c>
      <c r="P85" s="402">
        <f t="shared" si="20"/>
        <v>0</v>
      </c>
      <c r="Q85" s="402">
        <f t="shared" si="20"/>
        <v>0</v>
      </c>
      <c r="R85" s="402">
        <f t="shared" si="20"/>
        <v>0</v>
      </c>
      <c r="S85" s="402">
        <f t="shared" si="20"/>
        <v>0</v>
      </c>
      <c r="T85" s="402">
        <f t="shared" si="20"/>
        <v>0</v>
      </c>
    </row>
    <row r="86" spans="1:20" s="435" customFormat="1" ht="13.5" customHeight="1">
      <c r="A86" s="436"/>
      <c r="B86" s="437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9"/>
    </row>
    <row r="87" spans="1:20" s="429" customFormat="1" ht="25.5" customHeight="1">
      <c r="A87" s="482" t="s">
        <v>277</v>
      </c>
      <c r="B87" s="482"/>
      <c r="C87" s="440">
        <f>C40+C46+C71</f>
        <v>398468</v>
      </c>
      <c r="D87" s="440">
        <f>D40+D46+D71+D85</f>
        <v>415536</v>
      </c>
      <c r="E87" s="440">
        <f>E40+E46+E71</f>
        <v>0</v>
      </c>
      <c r="F87" s="440">
        <f>F40+F46+F71</f>
        <v>119028</v>
      </c>
      <c r="G87" s="440">
        <f>G40+G46+G71+G85</f>
        <v>117430</v>
      </c>
      <c r="H87" s="440">
        <f>H40+H46+H71</f>
        <v>0</v>
      </c>
      <c r="I87" s="440">
        <f>I40+I46+I71</f>
        <v>30621</v>
      </c>
      <c r="J87" s="440">
        <f>J40+J46+J71+J85</f>
        <v>30191</v>
      </c>
      <c r="K87" s="440">
        <f>K40+K46+K71</f>
        <v>0</v>
      </c>
      <c r="L87" s="440">
        <f>L40+L46+L71</f>
        <v>48423</v>
      </c>
      <c r="M87" s="440">
        <f>M40+M46+M71+M85</f>
        <v>67233</v>
      </c>
      <c r="N87" s="440">
        <f>N40+N46+N71</f>
        <v>0</v>
      </c>
      <c r="O87" s="440">
        <f>O40+O46+O71</f>
        <v>200396</v>
      </c>
      <c r="P87" s="440">
        <f>P40+P46+P71+P85</f>
        <v>200682</v>
      </c>
      <c r="Q87" s="440">
        <f>Q40+Q46+Q71</f>
        <v>0</v>
      </c>
      <c r="R87" s="440">
        <f>R40+R46+R71</f>
        <v>0</v>
      </c>
      <c r="S87" s="440">
        <f>S40+S46+S71</f>
        <v>0</v>
      </c>
      <c r="T87" s="441">
        <f>T40+T46+T71</f>
        <v>0</v>
      </c>
    </row>
  </sheetData>
  <sheetProtection selectLockedCells="1" selectUnlockedCells="1"/>
  <mergeCells count="17">
    <mergeCell ref="L2:N2"/>
    <mergeCell ref="O2:Q2"/>
    <mergeCell ref="R2:T2"/>
    <mergeCell ref="A40:B40"/>
    <mergeCell ref="B2:B3"/>
    <mergeCell ref="C2:E2"/>
    <mergeCell ref="F2:H2"/>
    <mergeCell ref="I2:K2"/>
    <mergeCell ref="A87:B87"/>
    <mergeCell ref="A71:B71"/>
    <mergeCell ref="A77:B77"/>
    <mergeCell ref="A83:B83"/>
    <mergeCell ref="A85:B85"/>
    <mergeCell ref="A46:B46"/>
    <mergeCell ref="A52:B52"/>
    <mergeCell ref="A58:B58"/>
    <mergeCell ref="A69:B69"/>
  </mergeCells>
  <printOptions horizontalCentered="1" verticalCentered="1"/>
  <pageMargins left="0" right="0" top="0.11805555555555555" bottom="0" header="0.11805555555555555" footer="0.5118055555555555"/>
  <pageSetup horizontalDpi="300" verticalDpi="300" orientation="portrait" paperSize="9" scale="58" r:id="rId1"/>
  <headerFooter alignWithMargins="0">
    <oddHeader>&amp;L5. sz. melléklet
a 7/2012 (III.01.)
önkorm.rendelethez&amp;C&amp;"Times New Roman CE,Általános"Ősi Község Önkormányzat 
kiadásai szakfeladatonként
 2012. &amp;R&amp;"Times New Roman CE,Általános"3. sz. melléklet
a ../2012 (IX....)
önkorm.rendelettervezethez</oddHeader>
  </headerFooter>
  <colBreaks count="2" manualBreakCount="2">
    <brk id="8" max="65535" man="1"/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B49"/>
  <sheetViews>
    <sheetView zoomScaleSheetLayoutView="50" zoomScalePageLayoutView="0" workbookViewId="0" topLeftCell="I1">
      <selection activeCell="K21" sqref="K21"/>
    </sheetView>
  </sheetViews>
  <sheetFormatPr defaultColWidth="9.140625" defaultRowHeight="12.75"/>
  <cols>
    <col min="1" max="1" width="43.8515625" style="0" customWidth="1"/>
    <col min="2" max="12" width="7.57421875" style="0" bestFit="1" customWidth="1"/>
    <col min="13" max="13" width="6.421875" style="0" customWidth="1"/>
    <col min="14" max="14" width="9.28125" style="0" bestFit="1" customWidth="1"/>
    <col min="16" max="16" width="6.00390625" style="0" customWidth="1"/>
  </cols>
  <sheetData>
    <row r="1" spans="1:2" ht="18.75" customHeight="1">
      <c r="A1" s="492" t="s">
        <v>450</v>
      </c>
      <c r="B1" s="479"/>
    </row>
    <row r="2" spans="1:14" ht="18">
      <c r="A2" s="491" t="s">
        <v>400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18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4" ht="18.75" thickBot="1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spans="1:14" ht="19.5" customHeight="1" thickTop="1">
      <c r="A5" s="463" t="s">
        <v>401</v>
      </c>
      <c r="B5" s="464" t="s">
        <v>402</v>
      </c>
      <c r="C5" s="464" t="s">
        <v>403</v>
      </c>
      <c r="D5" s="464" t="s">
        <v>404</v>
      </c>
      <c r="E5" s="464" t="s">
        <v>405</v>
      </c>
      <c r="F5" s="464" t="s">
        <v>406</v>
      </c>
      <c r="G5" s="464" t="s">
        <v>407</v>
      </c>
      <c r="H5" s="464" t="s">
        <v>408</v>
      </c>
      <c r="I5" s="464" t="s">
        <v>409</v>
      </c>
      <c r="J5" s="464" t="s">
        <v>410</v>
      </c>
      <c r="K5" s="464" t="s">
        <v>411</v>
      </c>
      <c r="L5" s="464" t="s">
        <v>412</v>
      </c>
      <c r="M5" s="464" t="s">
        <v>413</v>
      </c>
      <c r="N5" s="465" t="s">
        <v>399</v>
      </c>
    </row>
    <row r="6" spans="1:14" ht="19.5" customHeight="1">
      <c r="A6" s="443" t="s">
        <v>414</v>
      </c>
      <c r="B6" s="452">
        <v>8687</v>
      </c>
      <c r="C6" s="452">
        <v>8686</v>
      </c>
      <c r="D6" s="452">
        <v>8686</v>
      </c>
      <c r="E6" s="452">
        <v>8686</v>
      </c>
      <c r="F6" s="452">
        <v>8686</v>
      </c>
      <c r="G6" s="452">
        <v>8686</v>
      </c>
      <c r="H6" s="452">
        <v>8686</v>
      </c>
      <c r="I6" s="452">
        <v>8687</v>
      </c>
      <c r="J6" s="452">
        <v>8687</v>
      </c>
      <c r="K6" s="452">
        <v>8687</v>
      </c>
      <c r="L6" s="452">
        <v>8687</v>
      </c>
      <c r="M6" s="452">
        <v>8687</v>
      </c>
      <c r="N6" s="453">
        <f>SUM(B6:M6)</f>
        <v>104238</v>
      </c>
    </row>
    <row r="7" spans="1:14" ht="19.5" customHeight="1">
      <c r="A7" s="443" t="s">
        <v>415</v>
      </c>
      <c r="B7" s="452">
        <v>986</v>
      </c>
      <c r="C7" s="452">
        <v>986</v>
      </c>
      <c r="D7" s="452">
        <v>986</v>
      </c>
      <c r="E7" s="452">
        <v>986</v>
      </c>
      <c r="F7" s="452">
        <v>986</v>
      </c>
      <c r="G7" s="452">
        <v>986</v>
      </c>
      <c r="H7" s="452">
        <v>986</v>
      </c>
      <c r="I7" s="452">
        <v>986</v>
      </c>
      <c r="J7" s="452">
        <v>986</v>
      </c>
      <c r="K7" s="452">
        <v>986</v>
      </c>
      <c r="L7" s="452">
        <v>986</v>
      </c>
      <c r="M7" s="452">
        <v>987</v>
      </c>
      <c r="N7" s="453">
        <f aca="true" t="shared" si="0" ref="N7:N21">SUM(B7:M7)</f>
        <v>11833</v>
      </c>
    </row>
    <row r="8" spans="1:14" ht="19.5" customHeight="1">
      <c r="A8" s="443" t="s">
        <v>416</v>
      </c>
      <c r="B8" s="452">
        <v>113</v>
      </c>
      <c r="C8" s="452">
        <v>113</v>
      </c>
      <c r="D8" s="452">
        <v>113</v>
      </c>
      <c r="E8" s="452">
        <v>114</v>
      </c>
      <c r="F8" s="452">
        <v>113</v>
      </c>
      <c r="G8" s="452">
        <v>113</v>
      </c>
      <c r="H8" s="452">
        <v>113</v>
      </c>
      <c r="I8" s="452">
        <v>114</v>
      </c>
      <c r="J8" s="452">
        <v>113</v>
      </c>
      <c r="K8" s="452">
        <v>113</v>
      </c>
      <c r="L8" s="452">
        <v>113</v>
      </c>
      <c r="M8" s="452">
        <v>114</v>
      </c>
      <c r="N8" s="453">
        <f t="shared" si="0"/>
        <v>1359</v>
      </c>
    </row>
    <row r="9" spans="1:14" ht="19.5" customHeight="1">
      <c r="A9" s="443" t="s">
        <v>417</v>
      </c>
      <c r="B9" s="452">
        <v>2516</v>
      </c>
      <c r="C9" s="452">
        <v>2516</v>
      </c>
      <c r="D9" s="452">
        <v>2516</v>
      </c>
      <c r="E9" s="452">
        <v>2516</v>
      </c>
      <c r="F9" s="452">
        <v>2516</v>
      </c>
      <c r="G9" s="452">
        <v>2516</v>
      </c>
      <c r="H9" s="452">
        <v>2516</v>
      </c>
      <c r="I9" s="452">
        <v>2516</v>
      </c>
      <c r="J9" s="452">
        <v>2516</v>
      </c>
      <c r="K9" s="452">
        <v>2516</v>
      </c>
      <c r="L9" s="452">
        <v>2516</v>
      </c>
      <c r="M9" s="452">
        <v>2515</v>
      </c>
      <c r="N9" s="453">
        <f t="shared" si="0"/>
        <v>30191</v>
      </c>
    </row>
    <row r="10" spans="1:17" ht="19.5" customHeight="1">
      <c r="A10" s="443" t="s">
        <v>247</v>
      </c>
      <c r="B10" s="452">
        <v>4251</v>
      </c>
      <c r="C10" s="452">
        <v>4251</v>
      </c>
      <c r="D10" s="452">
        <v>4251</v>
      </c>
      <c r="E10" s="452">
        <v>4251</v>
      </c>
      <c r="F10" s="452">
        <v>4251</v>
      </c>
      <c r="G10" s="452">
        <v>4251</v>
      </c>
      <c r="H10" s="452">
        <v>4251</v>
      </c>
      <c r="I10" s="452">
        <v>4251</v>
      </c>
      <c r="J10" s="452">
        <v>4251</v>
      </c>
      <c r="K10" s="452">
        <v>4250</v>
      </c>
      <c r="L10" s="452">
        <v>4250</v>
      </c>
      <c r="M10" s="452">
        <v>4250</v>
      </c>
      <c r="N10" s="453">
        <f t="shared" si="0"/>
        <v>51009</v>
      </c>
      <c r="Q10" s="444"/>
    </row>
    <row r="11" spans="1:14" ht="19.5" customHeight="1">
      <c r="A11" s="443" t="s">
        <v>249</v>
      </c>
      <c r="B11" s="452">
        <v>59</v>
      </c>
      <c r="C11" s="452">
        <v>59</v>
      </c>
      <c r="D11" s="452">
        <v>59</v>
      </c>
      <c r="E11" s="452">
        <v>59</v>
      </c>
      <c r="F11" s="452">
        <v>59</v>
      </c>
      <c r="G11" s="452">
        <v>59</v>
      </c>
      <c r="H11" s="452">
        <v>59</v>
      </c>
      <c r="I11" s="452">
        <v>59</v>
      </c>
      <c r="J11" s="452">
        <v>58</v>
      </c>
      <c r="K11" s="452">
        <v>58</v>
      </c>
      <c r="L11" s="452">
        <v>58</v>
      </c>
      <c r="M11" s="452">
        <v>58</v>
      </c>
      <c r="N11" s="453">
        <f t="shared" si="0"/>
        <v>704</v>
      </c>
    </row>
    <row r="12" spans="1:14" ht="19.5" customHeight="1">
      <c r="A12" s="443" t="s">
        <v>418</v>
      </c>
      <c r="B12" s="452">
        <v>725</v>
      </c>
      <c r="C12" s="452">
        <v>0</v>
      </c>
      <c r="D12" s="452">
        <v>30</v>
      </c>
      <c r="E12" s="452">
        <v>0</v>
      </c>
      <c r="F12" s="452">
        <v>0</v>
      </c>
      <c r="G12" s="452">
        <v>1201</v>
      </c>
      <c r="H12" s="452">
        <v>0</v>
      </c>
      <c r="I12" s="452">
        <v>0</v>
      </c>
      <c r="J12" s="452">
        <v>76</v>
      </c>
      <c r="K12" s="452">
        <v>801</v>
      </c>
      <c r="L12" s="452">
        <v>76</v>
      </c>
      <c r="M12" s="452">
        <v>77</v>
      </c>
      <c r="N12" s="453">
        <f t="shared" si="0"/>
        <v>2986</v>
      </c>
    </row>
    <row r="13" spans="1:14" ht="19.5" customHeight="1">
      <c r="A13" s="443" t="s">
        <v>419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3">
        <f t="shared" si="0"/>
        <v>0</v>
      </c>
    </row>
    <row r="14" spans="1:14" ht="19.5" customHeight="1">
      <c r="A14" s="443" t="s">
        <v>420</v>
      </c>
      <c r="B14" s="452">
        <v>3352</v>
      </c>
      <c r="C14" s="452">
        <v>3352</v>
      </c>
      <c r="D14" s="452">
        <v>3352</v>
      </c>
      <c r="E14" s="452">
        <v>3351</v>
      </c>
      <c r="F14" s="452">
        <v>3352</v>
      </c>
      <c r="G14" s="452">
        <v>3352</v>
      </c>
      <c r="H14" s="452">
        <v>3352</v>
      </c>
      <c r="I14" s="452">
        <v>3351</v>
      </c>
      <c r="J14" s="452">
        <v>3352</v>
      </c>
      <c r="K14" s="452">
        <v>3352</v>
      </c>
      <c r="L14" s="452">
        <v>3352</v>
      </c>
      <c r="M14" s="452">
        <v>3351</v>
      </c>
      <c r="N14" s="453">
        <f t="shared" si="0"/>
        <v>40221</v>
      </c>
    </row>
    <row r="15" spans="1:18" ht="19.5" customHeight="1">
      <c r="A15" s="443" t="s">
        <v>448</v>
      </c>
      <c r="B15" s="454">
        <v>90</v>
      </c>
      <c r="C15" s="454">
        <v>90</v>
      </c>
      <c r="D15" s="454">
        <v>90</v>
      </c>
      <c r="E15" s="454">
        <v>90</v>
      </c>
      <c r="F15" s="454">
        <v>90</v>
      </c>
      <c r="G15" s="454">
        <v>90</v>
      </c>
      <c r="H15" s="454">
        <v>90</v>
      </c>
      <c r="I15" s="454">
        <v>90</v>
      </c>
      <c r="J15" s="454">
        <v>90</v>
      </c>
      <c r="K15" s="454">
        <v>90</v>
      </c>
      <c r="L15" s="454">
        <v>90</v>
      </c>
      <c r="M15" s="454">
        <v>95</v>
      </c>
      <c r="N15" s="453">
        <f t="shared" si="0"/>
        <v>1085</v>
      </c>
      <c r="O15" s="445"/>
      <c r="Q15" s="444"/>
      <c r="R15" s="444"/>
    </row>
    <row r="16" spans="1:14" ht="19.5" customHeight="1">
      <c r="A16" s="443" t="s">
        <v>421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5"/>
      <c r="N16" s="453">
        <f t="shared" si="0"/>
        <v>0</v>
      </c>
    </row>
    <row r="17" spans="1:14" ht="19.5" customHeight="1">
      <c r="A17" s="443" t="s">
        <v>422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3">
        <f t="shared" si="0"/>
        <v>0</v>
      </c>
    </row>
    <row r="18" spans="1:14" ht="19.5" customHeight="1">
      <c r="A18" s="443" t="s">
        <v>423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>
        <v>10266</v>
      </c>
      <c r="N18" s="453">
        <f t="shared" si="0"/>
        <v>10266</v>
      </c>
    </row>
    <row r="19" spans="1:14" ht="19.5" customHeight="1">
      <c r="A19" s="443" t="s">
        <v>424</v>
      </c>
      <c r="B19" s="455"/>
      <c r="C19" s="455"/>
      <c r="D19" s="455"/>
      <c r="E19" s="455">
        <v>4169</v>
      </c>
      <c r="F19" s="455"/>
      <c r="G19" s="455"/>
      <c r="H19" s="455"/>
      <c r="I19" s="455"/>
      <c r="J19" s="455"/>
      <c r="K19" s="455"/>
      <c r="L19" s="455"/>
      <c r="M19" s="455"/>
      <c r="N19" s="453">
        <f t="shared" si="0"/>
        <v>4169</v>
      </c>
    </row>
    <row r="20" spans="1:14" ht="19.5" customHeight="1">
      <c r="A20" s="443" t="s">
        <v>425</v>
      </c>
      <c r="B20" s="455">
        <v>13123</v>
      </c>
      <c r="C20" s="455">
        <v>13123</v>
      </c>
      <c r="D20" s="455">
        <v>13123</v>
      </c>
      <c r="E20" s="455">
        <v>13123</v>
      </c>
      <c r="F20" s="455">
        <v>13123</v>
      </c>
      <c r="G20" s="455">
        <v>13123</v>
      </c>
      <c r="H20" s="455">
        <v>13123</v>
      </c>
      <c r="I20" s="455">
        <v>13123</v>
      </c>
      <c r="J20" s="455">
        <v>13123</v>
      </c>
      <c r="K20" s="455">
        <v>13123</v>
      </c>
      <c r="L20" s="455">
        <v>13123</v>
      </c>
      <c r="M20" s="455">
        <v>13122</v>
      </c>
      <c r="N20" s="453">
        <f t="shared" si="0"/>
        <v>157475</v>
      </c>
    </row>
    <row r="21" spans="1:28" ht="19.5" customHeight="1">
      <c r="A21" s="451" t="s">
        <v>426</v>
      </c>
      <c r="B21" s="456">
        <f>SUM(B6:B20)</f>
        <v>33902</v>
      </c>
      <c r="C21" s="456">
        <f aca="true" t="shared" si="1" ref="C21:M21">SUM(C6:C20)</f>
        <v>33176</v>
      </c>
      <c r="D21" s="456">
        <f t="shared" si="1"/>
        <v>33206</v>
      </c>
      <c r="E21" s="456">
        <f t="shared" si="1"/>
        <v>37345</v>
      </c>
      <c r="F21" s="456">
        <f t="shared" si="1"/>
        <v>33176</v>
      </c>
      <c r="G21" s="456">
        <f t="shared" si="1"/>
        <v>34377</v>
      </c>
      <c r="H21" s="456">
        <f t="shared" si="1"/>
        <v>33176</v>
      </c>
      <c r="I21" s="456">
        <f t="shared" si="1"/>
        <v>33177</v>
      </c>
      <c r="J21" s="456">
        <f t="shared" si="1"/>
        <v>33252</v>
      </c>
      <c r="K21" s="456">
        <f t="shared" si="1"/>
        <v>33976</v>
      </c>
      <c r="L21" s="456">
        <f t="shared" si="1"/>
        <v>33251</v>
      </c>
      <c r="M21" s="456">
        <f t="shared" si="1"/>
        <v>43522</v>
      </c>
      <c r="N21" s="457">
        <f t="shared" si="0"/>
        <v>415536</v>
      </c>
      <c r="O21" s="446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</row>
    <row r="22" spans="1:14" ht="19.5" customHeight="1" thickBot="1">
      <c r="A22" s="44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9"/>
    </row>
    <row r="23" spans="1:14" ht="15" customHeight="1" thickTop="1">
      <c r="A23" s="444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1:14" ht="18">
      <c r="A24" s="491" t="s">
        <v>427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</row>
    <row r="25" spans="1:14" ht="18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</row>
    <row r="26" spans="1:14" ht="18.75" thickBot="1">
      <c r="A26" s="442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</row>
    <row r="27" spans="1:14" ht="19.5" customHeight="1" thickTop="1">
      <c r="A27" s="463" t="s">
        <v>401</v>
      </c>
      <c r="B27" s="466" t="s">
        <v>402</v>
      </c>
      <c r="C27" s="466" t="s">
        <v>403</v>
      </c>
      <c r="D27" s="466" t="s">
        <v>404</v>
      </c>
      <c r="E27" s="466" t="s">
        <v>405</v>
      </c>
      <c r="F27" s="466" t="s">
        <v>406</v>
      </c>
      <c r="G27" s="466" t="s">
        <v>407</v>
      </c>
      <c r="H27" s="466" t="s">
        <v>408</v>
      </c>
      <c r="I27" s="466" t="s">
        <v>409</v>
      </c>
      <c r="J27" s="466" t="s">
        <v>410</v>
      </c>
      <c r="K27" s="466" t="s">
        <v>411</v>
      </c>
      <c r="L27" s="466" t="s">
        <v>412</v>
      </c>
      <c r="M27" s="466" t="s">
        <v>413</v>
      </c>
      <c r="N27" s="467" t="s">
        <v>399</v>
      </c>
    </row>
    <row r="28" spans="1:14" ht="19.5" customHeight="1">
      <c r="A28" s="443" t="s">
        <v>428</v>
      </c>
      <c r="B28" s="452">
        <v>4</v>
      </c>
      <c r="C28" s="452">
        <v>4</v>
      </c>
      <c r="D28" s="452">
        <v>4</v>
      </c>
      <c r="E28" s="452">
        <v>4</v>
      </c>
      <c r="F28" s="452">
        <v>5</v>
      </c>
      <c r="G28" s="452">
        <v>4</v>
      </c>
      <c r="H28" s="452">
        <v>4</v>
      </c>
      <c r="I28" s="452">
        <v>4</v>
      </c>
      <c r="J28" s="452">
        <v>4</v>
      </c>
      <c r="K28" s="452">
        <v>4</v>
      </c>
      <c r="L28" s="452">
        <v>5</v>
      </c>
      <c r="M28" s="452">
        <v>4</v>
      </c>
      <c r="N28" s="460">
        <f>SUM(B28:M28)</f>
        <v>50</v>
      </c>
    </row>
    <row r="29" spans="1:14" ht="19.5" customHeight="1">
      <c r="A29" s="443" t="s">
        <v>429</v>
      </c>
      <c r="B29" s="452">
        <v>1906</v>
      </c>
      <c r="C29" s="452">
        <v>1905</v>
      </c>
      <c r="D29" s="452">
        <v>1906</v>
      </c>
      <c r="E29" s="452">
        <v>1905</v>
      </c>
      <c r="F29" s="452">
        <v>1906</v>
      </c>
      <c r="G29" s="452">
        <v>1906</v>
      </c>
      <c r="H29" s="452">
        <v>1905</v>
      </c>
      <c r="I29" s="452">
        <v>1906</v>
      </c>
      <c r="J29" s="452">
        <v>1905</v>
      </c>
      <c r="K29" s="452">
        <v>1905</v>
      </c>
      <c r="L29" s="452">
        <v>1905</v>
      </c>
      <c r="M29" s="452">
        <v>1906</v>
      </c>
      <c r="N29" s="460">
        <f aca="true" t="shared" si="2" ref="N29:N48">SUM(B29:M29)</f>
        <v>22866</v>
      </c>
    </row>
    <row r="30" spans="1:14" ht="19.5" customHeight="1">
      <c r="A30" s="443" t="s">
        <v>430</v>
      </c>
      <c r="B30" s="452"/>
      <c r="C30" s="452"/>
      <c r="D30" s="452">
        <v>750</v>
      </c>
      <c r="E30" s="452"/>
      <c r="F30" s="452"/>
      <c r="G30" s="452">
        <v>750</v>
      </c>
      <c r="H30" s="452"/>
      <c r="I30" s="452"/>
      <c r="J30" s="452">
        <v>750</v>
      </c>
      <c r="K30" s="452"/>
      <c r="L30" s="452"/>
      <c r="M30" s="452">
        <v>750</v>
      </c>
      <c r="N30" s="460">
        <f t="shared" si="2"/>
        <v>3000</v>
      </c>
    </row>
    <row r="31" spans="1:14" ht="19.5" customHeight="1">
      <c r="A31" s="443" t="s">
        <v>431</v>
      </c>
      <c r="B31" s="454"/>
      <c r="C31" s="454"/>
      <c r="D31" s="455">
        <v>7000</v>
      </c>
      <c r="E31" s="454">
        <v>350</v>
      </c>
      <c r="F31" s="454"/>
      <c r="G31" s="454">
        <v>5000</v>
      </c>
      <c r="H31" s="454"/>
      <c r="I31" s="454"/>
      <c r="J31" s="454">
        <v>8000</v>
      </c>
      <c r="K31" s="454">
        <v>350</v>
      </c>
      <c r="L31" s="454"/>
      <c r="M31" s="454"/>
      <c r="N31" s="460">
        <f t="shared" si="2"/>
        <v>20700</v>
      </c>
    </row>
    <row r="32" spans="1:14" ht="19.5" customHeight="1">
      <c r="A32" s="443" t="s">
        <v>432</v>
      </c>
      <c r="B32" s="454"/>
      <c r="C32" s="454"/>
      <c r="D32" s="455">
        <v>175</v>
      </c>
      <c r="E32" s="454"/>
      <c r="F32" s="454"/>
      <c r="G32" s="454">
        <v>175</v>
      </c>
      <c r="H32" s="454"/>
      <c r="I32" s="454"/>
      <c r="J32" s="454">
        <v>175</v>
      </c>
      <c r="K32" s="454"/>
      <c r="L32" s="454"/>
      <c r="M32" s="454">
        <v>175</v>
      </c>
      <c r="N32" s="460">
        <f t="shared" si="2"/>
        <v>700</v>
      </c>
    </row>
    <row r="33" spans="1:14" ht="19.5" customHeight="1">
      <c r="A33" s="443" t="s">
        <v>433</v>
      </c>
      <c r="B33" s="454"/>
      <c r="C33" s="454"/>
      <c r="D33" s="455">
        <v>325</v>
      </c>
      <c r="E33" s="454"/>
      <c r="F33" s="454"/>
      <c r="G33" s="454"/>
      <c r="H33" s="454"/>
      <c r="I33" s="454"/>
      <c r="J33" s="454">
        <v>325</v>
      </c>
      <c r="K33" s="454"/>
      <c r="L33" s="454"/>
      <c r="M33" s="454"/>
      <c r="N33" s="460">
        <f t="shared" si="2"/>
        <v>650</v>
      </c>
    </row>
    <row r="34" spans="1:14" ht="19.5" customHeight="1">
      <c r="A34" s="443" t="s">
        <v>434</v>
      </c>
      <c r="B34" s="452">
        <v>5691</v>
      </c>
      <c r="C34" s="452">
        <v>5691</v>
      </c>
      <c r="D34" s="452">
        <v>5690</v>
      </c>
      <c r="E34" s="452">
        <v>5691</v>
      </c>
      <c r="F34" s="452">
        <v>5691</v>
      </c>
      <c r="G34" s="452">
        <v>5690</v>
      </c>
      <c r="H34" s="452">
        <v>5691</v>
      </c>
      <c r="I34" s="452">
        <v>5691</v>
      </c>
      <c r="J34" s="452">
        <v>5690</v>
      </c>
      <c r="K34" s="452">
        <v>5691</v>
      </c>
      <c r="L34" s="452">
        <v>5691</v>
      </c>
      <c r="M34" s="452">
        <v>5691</v>
      </c>
      <c r="N34" s="460">
        <f t="shared" si="2"/>
        <v>68289</v>
      </c>
    </row>
    <row r="35" spans="1:14" ht="19.5" customHeight="1">
      <c r="A35" s="443" t="s">
        <v>435</v>
      </c>
      <c r="B35" s="452"/>
      <c r="C35" s="452"/>
      <c r="D35" s="452">
        <v>4000</v>
      </c>
      <c r="E35" s="452"/>
      <c r="F35" s="452"/>
      <c r="G35" s="452"/>
      <c r="H35" s="452"/>
      <c r="I35" s="452"/>
      <c r="J35" s="452">
        <v>4000</v>
      </c>
      <c r="K35" s="452"/>
      <c r="L35" s="452"/>
      <c r="M35" s="452"/>
      <c r="N35" s="460">
        <f t="shared" si="2"/>
        <v>8000</v>
      </c>
    </row>
    <row r="36" spans="1:16" ht="19.5" customHeight="1">
      <c r="A36" s="443" t="s">
        <v>436</v>
      </c>
      <c r="B36" s="452">
        <v>4995</v>
      </c>
      <c r="C36" s="452">
        <v>4995</v>
      </c>
      <c r="D36" s="452">
        <v>4995</v>
      </c>
      <c r="E36" s="452">
        <v>4995</v>
      </c>
      <c r="F36" s="452">
        <v>4995</v>
      </c>
      <c r="G36" s="452">
        <v>4994</v>
      </c>
      <c r="H36" s="452">
        <v>4995</v>
      </c>
      <c r="I36" s="452">
        <v>4995</v>
      </c>
      <c r="J36" s="452">
        <v>4995</v>
      </c>
      <c r="K36" s="452">
        <v>4995</v>
      </c>
      <c r="L36" s="452">
        <v>4995</v>
      </c>
      <c r="M36" s="452">
        <v>4994</v>
      </c>
      <c r="N36" s="460">
        <f t="shared" si="2"/>
        <v>59938</v>
      </c>
      <c r="O36" s="449"/>
      <c r="P36" s="450"/>
    </row>
    <row r="37" spans="1:14" ht="19.5" customHeight="1">
      <c r="A37" s="443" t="s">
        <v>437</v>
      </c>
      <c r="B37" s="452">
        <v>2920</v>
      </c>
      <c r="C37" s="452">
        <v>2920</v>
      </c>
      <c r="D37" s="452">
        <v>2920</v>
      </c>
      <c r="E37" s="452">
        <v>2919</v>
      </c>
      <c r="F37" s="452">
        <v>2920</v>
      </c>
      <c r="G37" s="452">
        <v>2920</v>
      </c>
      <c r="H37" s="452">
        <v>2920</v>
      </c>
      <c r="I37" s="452">
        <v>2919</v>
      </c>
      <c r="J37" s="452">
        <v>2920</v>
      </c>
      <c r="K37" s="452">
        <v>2920</v>
      </c>
      <c r="L37" s="452">
        <v>2920</v>
      </c>
      <c r="M37" s="452">
        <v>2919</v>
      </c>
      <c r="N37" s="460">
        <f t="shared" si="2"/>
        <v>35037</v>
      </c>
    </row>
    <row r="38" spans="1:14" ht="19.5" customHeight="1">
      <c r="A38" s="443" t="s">
        <v>449</v>
      </c>
      <c r="B38" s="452"/>
      <c r="C38" s="452"/>
      <c r="D38" s="452"/>
      <c r="E38" s="452">
        <v>266</v>
      </c>
      <c r="F38" s="452"/>
      <c r="G38" s="452"/>
      <c r="H38" s="452"/>
      <c r="I38" s="452"/>
      <c r="J38" s="452"/>
      <c r="K38" s="452"/>
      <c r="L38" s="452"/>
      <c r="M38" s="452"/>
      <c r="N38" s="460">
        <f t="shared" si="2"/>
        <v>266</v>
      </c>
    </row>
    <row r="39" spans="1:14" ht="19.5" customHeight="1">
      <c r="A39" s="443" t="s">
        <v>438</v>
      </c>
      <c r="B39" s="452">
        <v>964</v>
      </c>
      <c r="C39" s="452">
        <v>964</v>
      </c>
      <c r="D39" s="452">
        <v>964</v>
      </c>
      <c r="E39" s="452">
        <v>964</v>
      </c>
      <c r="F39" s="452">
        <v>964</v>
      </c>
      <c r="G39" s="452">
        <v>964</v>
      </c>
      <c r="H39" s="452">
        <v>964</v>
      </c>
      <c r="I39" s="452">
        <v>964</v>
      </c>
      <c r="J39" s="452">
        <v>964</v>
      </c>
      <c r="K39" s="452">
        <v>964</v>
      </c>
      <c r="L39" s="452">
        <v>964</v>
      </c>
      <c r="M39" s="452">
        <v>965</v>
      </c>
      <c r="N39" s="460">
        <f t="shared" si="2"/>
        <v>11569</v>
      </c>
    </row>
    <row r="40" spans="1:14" ht="19.5" customHeight="1">
      <c r="A40" s="443" t="s">
        <v>439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60">
        <f t="shared" si="2"/>
        <v>0</v>
      </c>
    </row>
    <row r="41" spans="1:14" ht="19.5" customHeight="1">
      <c r="A41" s="443" t="s">
        <v>440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60">
        <f t="shared" si="2"/>
        <v>0</v>
      </c>
    </row>
    <row r="42" spans="1:14" ht="19.5" customHeight="1">
      <c r="A42" s="443" t="s">
        <v>441</v>
      </c>
      <c r="B42" s="452">
        <v>270</v>
      </c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60">
        <f t="shared" si="2"/>
        <v>270</v>
      </c>
    </row>
    <row r="43" spans="1:14" ht="19.5" customHeight="1">
      <c r="A43" s="443" t="s">
        <v>442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60">
        <f t="shared" si="2"/>
        <v>0</v>
      </c>
    </row>
    <row r="44" spans="1:14" ht="19.5" customHeight="1">
      <c r="A44" s="443" t="s">
        <v>443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60">
        <f t="shared" si="2"/>
        <v>0</v>
      </c>
    </row>
    <row r="45" spans="1:14" ht="19.5" customHeight="1">
      <c r="A45" s="443" t="s">
        <v>444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60">
        <f t="shared" si="2"/>
        <v>0</v>
      </c>
    </row>
    <row r="46" spans="1:14" ht="19.5" customHeight="1">
      <c r="A46" s="443" t="s">
        <v>445</v>
      </c>
      <c r="B46" s="454"/>
      <c r="C46" s="454"/>
      <c r="D46" s="454"/>
      <c r="E46" s="454"/>
      <c r="F46" s="454">
        <v>26726</v>
      </c>
      <c r="G46" s="454"/>
      <c r="H46" s="454"/>
      <c r="I46" s="454"/>
      <c r="J46" s="454"/>
      <c r="K46" s="454"/>
      <c r="L46" s="454"/>
      <c r="M46" s="454"/>
      <c r="N46" s="460">
        <f t="shared" si="2"/>
        <v>26726</v>
      </c>
    </row>
    <row r="47" spans="1:14" ht="19.5" customHeight="1">
      <c r="A47" s="443" t="s">
        <v>446</v>
      </c>
      <c r="B47" s="455">
        <v>13123</v>
      </c>
      <c r="C47" s="455">
        <v>13123</v>
      </c>
      <c r="D47" s="455">
        <v>13123</v>
      </c>
      <c r="E47" s="455">
        <v>13123</v>
      </c>
      <c r="F47" s="455">
        <v>13123</v>
      </c>
      <c r="G47" s="455">
        <v>13123</v>
      </c>
      <c r="H47" s="455">
        <v>13123</v>
      </c>
      <c r="I47" s="455">
        <v>13123</v>
      </c>
      <c r="J47" s="455">
        <v>13123</v>
      </c>
      <c r="K47" s="455">
        <v>13123</v>
      </c>
      <c r="L47" s="455">
        <v>13123</v>
      </c>
      <c r="M47" s="455">
        <v>13122</v>
      </c>
      <c r="N47" s="460">
        <f t="shared" si="2"/>
        <v>157475</v>
      </c>
    </row>
    <row r="48" spans="1:15" ht="19.5" customHeight="1">
      <c r="A48" s="451" t="s">
        <v>447</v>
      </c>
      <c r="B48" s="456">
        <f>SUM(B28:B47)</f>
        <v>29873</v>
      </c>
      <c r="C48" s="456">
        <f aca="true" t="shared" si="3" ref="C48:M48">SUM(C28:C47)</f>
        <v>29602</v>
      </c>
      <c r="D48" s="456">
        <f t="shared" si="3"/>
        <v>41852</v>
      </c>
      <c r="E48" s="456">
        <f t="shared" si="3"/>
        <v>30217</v>
      </c>
      <c r="F48" s="456">
        <f t="shared" si="3"/>
        <v>56330</v>
      </c>
      <c r="G48" s="456">
        <f t="shared" si="3"/>
        <v>35526</v>
      </c>
      <c r="H48" s="456">
        <f t="shared" si="3"/>
        <v>29602</v>
      </c>
      <c r="I48" s="456">
        <f t="shared" si="3"/>
        <v>29602</v>
      </c>
      <c r="J48" s="456">
        <f t="shared" si="3"/>
        <v>42851</v>
      </c>
      <c r="K48" s="456">
        <f t="shared" si="3"/>
        <v>29952</v>
      </c>
      <c r="L48" s="456">
        <f t="shared" si="3"/>
        <v>29603</v>
      </c>
      <c r="M48" s="456">
        <f t="shared" si="3"/>
        <v>30526</v>
      </c>
      <c r="N48" s="461">
        <f t="shared" si="2"/>
        <v>415536</v>
      </c>
      <c r="O48" s="450"/>
    </row>
    <row r="49" spans="1:14" ht="19.5" customHeight="1" thickBot="1">
      <c r="A49" s="44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9"/>
    </row>
    <row r="50" ht="13.5" thickTop="1"/>
  </sheetData>
  <sheetProtection/>
  <mergeCells count="3">
    <mergeCell ref="A2:N2"/>
    <mergeCell ref="A24:N24"/>
    <mergeCell ref="A1:B1"/>
  </mergeCells>
  <printOptions/>
  <pageMargins left="1.96" right="0.75" top="1" bottom="1" header="0.5" footer="0.5"/>
  <pageSetup horizontalDpi="600" verticalDpi="600" orientation="landscape" paperSize="9" scale="71" r:id="rId1"/>
  <headerFooter alignWithMargins="0">
    <oddHeader>&amp;R4. sz. mellékelet a ../2012 (IX...) számú önkormányzati rendelethez
</oddHeader>
  </headerFooter>
  <rowBreaks count="1" manualBreakCount="1">
    <brk id="2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cp:lastPrinted>2012-09-21T16:17:03Z</cp:lastPrinted>
  <dcterms:created xsi:type="dcterms:W3CDTF">2012-09-19T06:23:33Z</dcterms:created>
  <dcterms:modified xsi:type="dcterms:W3CDTF">2012-09-21T16:17:42Z</dcterms:modified>
  <cp:category/>
  <cp:version/>
  <cp:contentType/>
  <cp:contentStatus/>
</cp:coreProperties>
</file>